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180" tabRatio="216" activeTab="0"/>
  </bookViews>
  <sheets>
    <sheet name="17-18 season" sheetId="1" r:id="rId1"/>
    <sheet name="Sheet2" sheetId="2" r:id="rId2"/>
    <sheet name="Totals" sheetId="3" r:id="rId3"/>
    <sheet name="Sheet3" sheetId="4" r:id="rId4"/>
    <sheet name="Sheet1" sheetId="5" r:id="rId5"/>
  </sheets>
  <definedNames>
    <definedName name="_xlnm.Print_Area" localSheetId="0">'17-18 season'!$A$1:$W$50</definedName>
  </definedNames>
  <calcPr fullCalcOnLoad="1"/>
</workbook>
</file>

<file path=xl/sharedStrings.xml><?xml version="1.0" encoding="utf-8"?>
<sst xmlns="http://schemas.openxmlformats.org/spreadsheetml/2006/main" count="102" uniqueCount="30">
  <si>
    <t>Team</t>
  </si>
  <si>
    <t>A</t>
  </si>
  <si>
    <t>B</t>
  </si>
  <si>
    <t>C</t>
  </si>
  <si>
    <t>Gross</t>
  </si>
  <si>
    <t>Net</t>
  </si>
  <si>
    <t>Total</t>
  </si>
  <si>
    <t>El Conquistador</t>
  </si>
  <si>
    <t>The Gallery</t>
  </si>
  <si>
    <t>The Highlands</t>
  </si>
  <si>
    <t>La Paloma</t>
  </si>
  <si>
    <t>Oro Valley</t>
  </si>
  <si>
    <t>Skyline</t>
  </si>
  <si>
    <t>The Views</t>
  </si>
  <si>
    <t>Match Date</t>
  </si>
  <si>
    <t>Location</t>
  </si>
  <si>
    <t>Highlands</t>
  </si>
  <si>
    <t>MV/Preserve</t>
  </si>
  <si>
    <t>Gallery</t>
  </si>
  <si>
    <t>Max Points</t>
  </si>
  <si>
    <t>Views</t>
  </si>
  <si>
    <t>Saddlebrooke</t>
  </si>
  <si>
    <t>Last Update:</t>
  </si>
  <si>
    <t>El Conq</t>
  </si>
  <si>
    <t>Mt View/Preserve</t>
  </si>
  <si>
    <t>Tucson Natonal</t>
  </si>
  <si>
    <t>Overall</t>
  </si>
  <si>
    <t>Highest Points</t>
  </si>
  <si>
    <t>Catalina Cup 2017-2018</t>
  </si>
  <si>
    <t>Total Points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</si>
</sst>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0.00;[Red]0.00"/>
    <numFmt numFmtId="167" formatCode="0.0"/>
    <numFmt numFmtId="168" formatCode="[$-409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167" fontId="0" fillId="0" borderId="10" xfId="0" applyNumberFormat="1" applyBorder="1" applyAlignment="1">
      <alignment horizontal="left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2" fillId="0" borderId="11" xfId="0" applyNumberFormat="1" applyFont="1" applyBorder="1" applyAlignment="1">
      <alignment/>
    </xf>
    <xf numFmtId="167" fontId="2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7" fontId="2" fillId="0" borderId="0" xfId="0" applyNumberFormat="1" applyFont="1" applyAlignment="1">
      <alignment horizontal="center"/>
    </xf>
    <xf numFmtId="167" fontId="3" fillId="0" borderId="11" xfId="0" applyNumberFormat="1" applyFont="1" applyBorder="1" applyAlignment="1">
      <alignment/>
    </xf>
    <xf numFmtId="167" fontId="3" fillId="0" borderId="11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right"/>
    </xf>
    <xf numFmtId="167" fontId="4" fillId="0" borderId="10" xfId="0" applyNumberFormat="1" applyFont="1" applyBorder="1" applyAlignment="1">
      <alignment horizontal="center"/>
    </xf>
    <xf numFmtId="167" fontId="4" fillId="0" borderId="0" xfId="0" applyNumberFormat="1" applyFont="1" applyAlignment="1">
      <alignment/>
    </xf>
    <xf numFmtId="167" fontId="4" fillId="0" borderId="1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167" fontId="2" fillId="33" borderId="13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167" fontId="0" fillId="33" borderId="10" xfId="0" applyNumberFormat="1" applyFill="1" applyBorder="1" applyAlignment="1">
      <alignment/>
    </xf>
    <xf numFmtId="167" fontId="3" fillId="33" borderId="11" xfId="0" applyNumberFormat="1" applyFont="1" applyFill="1" applyBorder="1" applyAlignment="1">
      <alignment/>
    </xf>
    <xf numFmtId="167" fontId="2" fillId="33" borderId="11" xfId="0" applyNumberFormat="1" applyFont="1" applyFill="1" applyBorder="1" applyAlignment="1">
      <alignment/>
    </xf>
    <xf numFmtId="167" fontId="3" fillId="33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/>
    </xf>
    <xf numFmtId="167" fontId="43" fillId="0" borderId="10" xfId="0" applyNumberFormat="1" applyFont="1" applyBorder="1" applyAlignment="1">
      <alignment horizontal="center"/>
    </xf>
    <xf numFmtId="167" fontId="43" fillId="0" borderId="0" xfId="0" applyNumberFormat="1" applyFont="1" applyAlignment="1">
      <alignment/>
    </xf>
    <xf numFmtId="167" fontId="43" fillId="0" borderId="10" xfId="0" applyNumberFormat="1" applyFont="1" applyBorder="1" applyAlignment="1">
      <alignment/>
    </xf>
    <xf numFmtId="167" fontId="43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left"/>
    </xf>
    <xf numFmtId="16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7" fontId="43" fillId="0" borderId="0" xfId="0" applyNumberFormat="1" applyFont="1" applyBorder="1" applyAlignment="1">
      <alignment horizontal="center"/>
    </xf>
    <xf numFmtId="167" fontId="4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6" fillId="0" borderId="1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7" fontId="6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49"/>
  <sheetViews>
    <sheetView tabSelected="1" zoomScalePageLayoutView="0" workbookViewId="0" topLeftCell="D1">
      <selection activeCell="L38" sqref="L38"/>
    </sheetView>
  </sheetViews>
  <sheetFormatPr defaultColWidth="9.140625" defaultRowHeight="12.75"/>
  <cols>
    <col min="1" max="1" width="16.7109375" style="0" customWidth="1"/>
    <col min="3" max="20" width="5.7109375" style="0" customWidth="1"/>
    <col min="23" max="23" width="20.00390625" style="0" customWidth="1"/>
    <col min="24" max="203" width="9.140625" style="41" customWidth="1"/>
  </cols>
  <sheetData>
    <row r="1" spans="1:203" s="4" customFormat="1" ht="12.75">
      <c r="A1" s="1" t="s">
        <v>14</v>
      </c>
      <c r="B1" s="2"/>
      <c r="C1" s="54">
        <v>43052</v>
      </c>
      <c r="D1" s="54"/>
      <c r="E1" s="54">
        <v>43074</v>
      </c>
      <c r="F1" s="54"/>
      <c r="G1" s="54">
        <v>43129</v>
      </c>
      <c r="H1" s="54"/>
      <c r="I1" s="54">
        <v>43136</v>
      </c>
      <c r="J1" s="54"/>
      <c r="K1" s="54">
        <v>43157</v>
      </c>
      <c r="L1" s="54"/>
      <c r="M1" s="54">
        <v>43185</v>
      </c>
      <c r="N1" s="54"/>
      <c r="O1" s="54">
        <v>43192</v>
      </c>
      <c r="P1" s="54"/>
      <c r="Q1" s="54">
        <v>43206</v>
      </c>
      <c r="R1" s="54"/>
      <c r="S1" s="54">
        <v>43215</v>
      </c>
      <c r="T1" s="54"/>
      <c r="W1" s="3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</row>
    <row r="2" spans="1:203" s="4" customFormat="1" ht="12.75">
      <c r="A2" s="1" t="s">
        <v>15</v>
      </c>
      <c r="B2" s="2"/>
      <c r="C2" s="56" t="s">
        <v>20</v>
      </c>
      <c r="D2" s="55"/>
      <c r="E2" s="55" t="s">
        <v>16</v>
      </c>
      <c r="F2" s="55"/>
      <c r="G2" s="55" t="s">
        <v>11</v>
      </c>
      <c r="H2" s="55"/>
      <c r="I2" s="57" t="s">
        <v>23</v>
      </c>
      <c r="J2" s="55"/>
      <c r="K2" s="57" t="s">
        <v>10</v>
      </c>
      <c r="L2" s="55"/>
      <c r="M2" s="55" t="s">
        <v>21</v>
      </c>
      <c r="N2" s="55"/>
      <c r="O2" s="55" t="s">
        <v>17</v>
      </c>
      <c r="P2" s="55"/>
      <c r="Q2" s="55" t="s">
        <v>12</v>
      </c>
      <c r="R2" s="55"/>
      <c r="S2" s="55" t="s">
        <v>18</v>
      </c>
      <c r="T2" s="55"/>
      <c r="W2" s="3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</row>
    <row r="3" spans="1:203" s="5" customFormat="1" ht="12.75">
      <c r="A3" s="5" t="s">
        <v>0</v>
      </c>
      <c r="B3" s="6"/>
      <c r="C3" s="5" t="s">
        <v>4</v>
      </c>
      <c r="D3" s="7" t="s">
        <v>5</v>
      </c>
      <c r="E3" s="8" t="s">
        <v>4</v>
      </c>
      <c r="F3" s="7" t="s">
        <v>5</v>
      </c>
      <c r="G3" s="5" t="s">
        <v>4</v>
      </c>
      <c r="H3" s="7" t="s">
        <v>5</v>
      </c>
      <c r="I3" s="5" t="s">
        <v>4</v>
      </c>
      <c r="J3" s="7" t="s">
        <v>5</v>
      </c>
      <c r="K3" s="5" t="s">
        <v>4</v>
      </c>
      <c r="L3" s="7" t="s">
        <v>5</v>
      </c>
      <c r="M3" s="5" t="s">
        <v>4</v>
      </c>
      <c r="N3" s="7" t="s">
        <v>5</v>
      </c>
      <c r="O3" s="5" t="s">
        <v>4</v>
      </c>
      <c r="P3" s="7" t="s">
        <v>5</v>
      </c>
      <c r="Q3" s="5" t="s">
        <v>4</v>
      </c>
      <c r="R3" s="7" t="s">
        <v>5</v>
      </c>
      <c r="S3" s="5" t="s">
        <v>4</v>
      </c>
      <c r="T3" s="7" t="s">
        <v>5</v>
      </c>
      <c r="U3" s="9" t="s">
        <v>4</v>
      </c>
      <c r="V3" s="9" t="s">
        <v>5</v>
      </c>
      <c r="W3" s="10" t="s">
        <v>0</v>
      </c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</row>
    <row r="4" spans="1:203" s="13" customFormat="1" ht="12.75">
      <c r="A4" s="11" t="s">
        <v>7</v>
      </c>
      <c r="B4" s="12" t="s">
        <v>1</v>
      </c>
      <c r="C4" s="13">
        <v>7</v>
      </c>
      <c r="D4" s="14">
        <v>8</v>
      </c>
      <c r="E4" s="15">
        <v>10</v>
      </c>
      <c r="F4" s="14">
        <v>11</v>
      </c>
      <c r="G4" s="16">
        <v>8.5</v>
      </c>
      <c r="H4" s="14">
        <v>8</v>
      </c>
      <c r="I4" s="16">
        <v>9</v>
      </c>
      <c r="J4" s="14">
        <v>7.5</v>
      </c>
      <c r="K4" s="16">
        <v>10.5</v>
      </c>
      <c r="L4" s="14">
        <v>9.5</v>
      </c>
      <c r="M4" s="16"/>
      <c r="N4" s="14"/>
      <c r="O4" s="16"/>
      <c r="P4" s="14"/>
      <c r="Q4" s="16"/>
      <c r="R4" s="14"/>
      <c r="S4" s="16"/>
      <c r="T4" s="14"/>
      <c r="U4" s="13">
        <f>SUM(C4,E4,G4,I4,K4,M4,O4,Q4,S4)</f>
        <v>45</v>
      </c>
      <c r="V4" s="13">
        <f aca="true" t="shared" si="0" ref="V4:V43">SUM(D4,F4,H4,J4,L4,N4,P4,R4,T4)</f>
        <v>44</v>
      </c>
      <c r="W4" s="17" t="str">
        <f>A4</f>
        <v>El Conquistador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</row>
    <row r="5" spans="2:203" s="13" customFormat="1" ht="12.75">
      <c r="B5" s="12" t="s">
        <v>2</v>
      </c>
      <c r="C5" s="13">
        <v>9.5</v>
      </c>
      <c r="D5" s="14">
        <v>11</v>
      </c>
      <c r="E5" s="15">
        <v>10</v>
      </c>
      <c r="F5" s="14">
        <v>13.5</v>
      </c>
      <c r="G5" s="16">
        <v>8.5</v>
      </c>
      <c r="H5" s="14">
        <v>8.5</v>
      </c>
      <c r="I5" s="16">
        <v>8.5</v>
      </c>
      <c r="J5" s="14">
        <v>9.5</v>
      </c>
      <c r="K5" s="16">
        <v>9</v>
      </c>
      <c r="L5" s="14">
        <v>8.5</v>
      </c>
      <c r="M5" s="16"/>
      <c r="N5" s="14"/>
      <c r="O5" s="16"/>
      <c r="P5" s="14"/>
      <c r="Q5" s="16"/>
      <c r="R5" s="14"/>
      <c r="S5" s="16"/>
      <c r="T5" s="14"/>
      <c r="U5" s="13">
        <f aca="true" t="shared" si="1" ref="U5:V43">SUM(C5,E5,G5,I5,K5,M5,O5,Q5,S5)</f>
        <v>45.5</v>
      </c>
      <c r="V5" s="13">
        <f t="shared" si="0"/>
        <v>51</v>
      </c>
      <c r="W5" s="3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</row>
    <row r="6" spans="2:203" s="13" customFormat="1" ht="12.75">
      <c r="B6" s="12" t="s">
        <v>3</v>
      </c>
      <c r="C6" s="13">
        <v>9</v>
      </c>
      <c r="D6" s="14">
        <v>11</v>
      </c>
      <c r="E6" s="15">
        <v>8.5</v>
      </c>
      <c r="F6" s="14">
        <v>9</v>
      </c>
      <c r="G6" s="16">
        <v>6</v>
      </c>
      <c r="H6" s="14">
        <v>6.5</v>
      </c>
      <c r="I6" s="16">
        <v>9</v>
      </c>
      <c r="J6" s="14">
        <v>9.5</v>
      </c>
      <c r="K6" s="16">
        <v>8</v>
      </c>
      <c r="L6" s="14">
        <v>7</v>
      </c>
      <c r="M6" s="16"/>
      <c r="N6" s="14"/>
      <c r="O6" s="16"/>
      <c r="P6" s="14"/>
      <c r="Q6" s="16"/>
      <c r="R6" s="14"/>
      <c r="S6" s="16"/>
      <c r="T6" s="14"/>
      <c r="U6" s="13">
        <f t="shared" si="1"/>
        <v>40.5</v>
      </c>
      <c r="V6" s="13">
        <f t="shared" si="0"/>
        <v>43</v>
      </c>
      <c r="W6" s="3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</row>
    <row r="7" spans="2:203" s="5" customFormat="1" ht="12.75">
      <c r="B7" s="6" t="s">
        <v>6</v>
      </c>
      <c r="C7" s="5">
        <f aca="true" t="shared" si="2" ref="C7:J7">SUM(C4:C6)</f>
        <v>25.5</v>
      </c>
      <c r="D7" s="7">
        <f t="shared" si="2"/>
        <v>30</v>
      </c>
      <c r="E7" s="8">
        <f t="shared" si="2"/>
        <v>28.5</v>
      </c>
      <c r="F7" s="7">
        <f t="shared" si="2"/>
        <v>33.5</v>
      </c>
      <c r="G7" s="8">
        <f t="shared" si="2"/>
        <v>23</v>
      </c>
      <c r="H7" s="7">
        <f t="shared" si="2"/>
        <v>23</v>
      </c>
      <c r="I7" s="8">
        <f t="shared" si="2"/>
        <v>26.5</v>
      </c>
      <c r="J7" s="7">
        <f t="shared" si="2"/>
        <v>26.5</v>
      </c>
      <c r="K7" s="8">
        <f aca="true" t="shared" si="3" ref="K7:P7">SUM(K4:K6)</f>
        <v>27.5</v>
      </c>
      <c r="L7" s="7">
        <f t="shared" si="3"/>
        <v>25</v>
      </c>
      <c r="M7" s="5">
        <f t="shared" si="3"/>
        <v>0</v>
      </c>
      <c r="N7" s="7">
        <f t="shared" si="3"/>
        <v>0</v>
      </c>
      <c r="O7" s="5">
        <f t="shared" si="3"/>
        <v>0</v>
      </c>
      <c r="P7" s="7">
        <f t="shared" si="3"/>
        <v>0</v>
      </c>
      <c r="Q7" s="5">
        <f>SUM(Q4:Q6)</f>
        <v>0</v>
      </c>
      <c r="R7" s="7">
        <f>SUM(R4:R6)</f>
        <v>0</v>
      </c>
      <c r="S7" s="5">
        <f>SUM(S4:S6)</f>
        <v>0</v>
      </c>
      <c r="T7" s="7">
        <f>SUM(T4:T6)</f>
        <v>0</v>
      </c>
      <c r="U7" s="18">
        <f t="shared" si="1"/>
        <v>131</v>
      </c>
      <c r="V7" s="18">
        <f t="shared" si="0"/>
        <v>138</v>
      </c>
      <c r="W7" s="19">
        <f>SUM(U7,V7)</f>
        <v>269</v>
      </c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</row>
    <row r="8" spans="1:203" s="13" customFormat="1" ht="12.75">
      <c r="A8" s="11" t="s">
        <v>10</v>
      </c>
      <c r="B8" s="12" t="s">
        <v>1</v>
      </c>
      <c r="C8" s="13">
        <v>10</v>
      </c>
      <c r="D8" s="14">
        <v>11</v>
      </c>
      <c r="E8" s="15">
        <v>5</v>
      </c>
      <c r="F8" s="14">
        <v>7.5</v>
      </c>
      <c r="G8" s="16">
        <v>8</v>
      </c>
      <c r="H8" s="14">
        <v>8.5</v>
      </c>
      <c r="I8" s="16">
        <v>8.5</v>
      </c>
      <c r="J8" s="14">
        <v>9</v>
      </c>
      <c r="K8" s="16">
        <v>7.5</v>
      </c>
      <c r="L8" s="14">
        <v>8.5</v>
      </c>
      <c r="M8" s="16"/>
      <c r="N8" s="14"/>
      <c r="O8" s="16"/>
      <c r="P8" s="14"/>
      <c r="Q8" s="16"/>
      <c r="R8" s="14"/>
      <c r="S8" s="16"/>
      <c r="T8" s="14"/>
      <c r="U8" s="13">
        <f t="shared" si="1"/>
        <v>39</v>
      </c>
      <c r="V8" s="13">
        <f t="shared" si="0"/>
        <v>44.5</v>
      </c>
      <c r="W8" s="17" t="str">
        <f>A8</f>
        <v>La Paloma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</row>
    <row r="9" spans="2:203" s="13" customFormat="1" ht="12.75">
      <c r="B9" s="12" t="s">
        <v>2</v>
      </c>
      <c r="C9" s="13">
        <v>10</v>
      </c>
      <c r="D9" s="14">
        <v>9.5</v>
      </c>
      <c r="E9" s="15">
        <v>6</v>
      </c>
      <c r="F9" s="14">
        <v>8.5</v>
      </c>
      <c r="G9" s="16">
        <v>11</v>
      </c>
      <c r="H9" s="14">
        <v>11</v>
      </c>
      <c r="I9" s="16">
        <v>5</v>
      </c>
      <c r="J9" s="14">
        <v>5</v>
      </c>
      <c r="K9" s="16">
        <v>9</v>
      </c>
      <c r="L9" s="14">
        <v>9.5</v>
      </c>
      <c r="M9" s="16"/>
      <c r="N9" s="14"/>
      <c r="O9" s="16"/>
      <c r="P9" s="14"/>
      <c r="Q9" s="16"/>
      <c r="R9" s="14"/>
      <c r="S9" s="16"/>
      <c r="T9" s="14"/>
      <c r="U9" s="13">
        <f t="shared" si="1"/>
        <v>41</v>
      </c>
      <c r="V9" s="13">
        <f t="shared" si="0"/>
        <v>43.5</v>
      </c>
      <c r="W9" s="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</row>
    <row r="10" spans="2:203" s="13" customFormat="1" ht="12.75">
      <c r="B10" s="12" t="s">
        <v>3</v>
      </c>
      <c r="C10" s="13">
        <v>8.5</v>
      </c>
      <c r="D10" s="14">
        <v>8.5</v>
      </c>
      <c r="E10" s="15">
        <v>8.5</v>
      </c>
      <c r="F10" s="14">
        <v>9</v>
      </c>
      <c r="G10" s="16">
        <v>7.5</v>
      </c>
      <c r="H10" s="14">
        <v>7.5</v>
      </c>
      <c r="I10" s="16">
        <v>9</v>
      </c>
      <c r="J10" s="14">
        <v>8.5</v>
      </c>
      <c r="K10" s="16">
        <v>10</v>
      </c>
      <c r="L10" s="14">
        <v>11</v>
      </c>
      <c r="M10" s="16"/>
      <c r="N10" s="14"/>
      <c r="O10" s="16"/>
      <c r="P10" s="14"/>
      <c r="Q10" s="16"/>
      <c r="R10" s="14"/>
      <c r="S10" s="16"/>
      <c r="T10" s="14"/>
      <c r="U10" s="13">
        <f t="shared" si="1"/>
        <v>43.5</v>
      </c>
      <c r="V10" s="13">
        <f t="shared" si="0"/>
        <v>44.5</v>
      </c>
      <c r="W10" s="3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</row>
    <row r="11" spans="2:203" s="5" customFormat="1" ht="12.75">
      <c r="B11" s="6" t="s">
        <v>6</v>
      </c>
      <c r="C11" s="5">
        <f aca="true" t="shared" si="4" ref="C11:J11">SUM(C8:C10)</f>
        <v>28.5</v>
      </c>
      <c r="D11" s="7">
        <f t="shared" si="4"/>
        <v>29</v>
      </c>
      <c r="E11" s="8">
        <f t="shared" si="4"/>
        <v>19.5</v>
      </c>
      <c r="F11" s="7">
        <f t="shared" si="4"/>
        <v>25</v>
      </c>
      <c r="G11" s="26">
        <f t="shared" si="4"/>
        <v>26.5</v>
      </c>
      <c r="H11" s="27">
        <f t="shared" si="4"/>
        <v>27</v>
      </c>
      <c r="I11" s="8">
        <f t="shared" si="4"/>
        <v>22.5</v>
      </c>
      <c r="J11" s="7">
        <f t="shared" si="4"/>
        <v>22.5</v>
      </c>
      <c r="K11" s="8">
        <f aca="true" t="shared" si="5" ref="K11:P11">SUM(K8:K10)</f>
        <v>26.5</v>
      </c>
      <c r="L11" s="7">
        <f t="shared" si="5"/>
        <v>29</v>
      </c>
      <c r="M11" s="5">
        <f t="shared" si="5"/>
        <v>0</v>
      </c>
      <c r="N11" s="7">
        <f t="shared" si="5"/>
        <v>0</v>
      </c>
      <c r="O11" s="5">
        <f t="shared" si="5"/>
        <v>0</v>
      </c>
      <c r="P11" s="7">
        <f t="shared" si="5"/>
        <v>0</v>
      </c>
      <c r="Q11" s="5">
        <f>SUM(Q8:Q10)</f>
        <v>0</v>
      </c>
      <c r="R11" s="7">
        <f>SUM(R8:R10)</f>
        <v>0</v>
      </c>
      <c r="S11" s="5">
        <f>SUM(S8:S10)</f>
        <v>0</v>
      </c>
      <c r="T11" s="7">
        <f>SUM(T8:T10)</f>
        <v>0</v>
      </c>
      <c r="U11" s="18">
        <f t="shared" si="1"/>
        <v>123.5</v>
      </c>
      <c r="V11" s="18">
        <f t="shared" si="0"/>
        <v>132.5</v>
      </c>
      <c r="W11" s="19">
        <f>SUM(U11,V11)</f>
        <v>256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</row>
    <row r="12" spans="1:203" s="13" customFormat="1" ht="12.75">
      <c r="A12" s="11" t="s">
        <v>24</v>
      </c>
      <c r="B12" s="12" t="s">
        <v>1</v>
      </c>
      <c r="C12" s="13">
        <v>9.5</v>
      </c>
      <c r="D12" s="14">
        <v>8.5</v>
      </c>
      <c r="E12" s="15">
        <v>6.5</v>
      </c>
      <c r="F12" s="14">
        <v>7</v>
      </c>
      <c r="G12" s="28">
        <v>10.5</v>
      </c>
      <c r="H12" s="29">
        <v>10.5</v>
      </c>
      <c r="I12" s="16">
        <v>9</v>
      </c>
      <c r="J12" s="14">
        <v>10.5</v>
      </c>
      <c r="K12" s="16">
        <v>8</v>
      </c>
      <c r="L12" s="14">
        <v>8.5</v>
      </c>
      <c r="M12" s="16"/>
      <c r="N12" s="14"/>
      <c r="O12" s="16"/>
      <c r="P12" s="14"/>
      <c r="Q12" s="16"/>
      <c r="R12" s="14"/>
      <c r="S12" s="16"/>
      <c r="T12" s="14"/>
      <c r="U12" s="13">
        <f t="shared" si="1"/>
        <v>43.5</v>
      </c>
      <c r="V12" s="13">
        <f t="shared" si="0"/>
        <v>45</v>
      </c>
      <c r="W12" s="17" t="str">
        <f>A12</f>
        <v>Mt View/Preserve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</row>
    <row r="13" spans="2:203" s="13" customFormat="1" ht="12.75">
      <c r="B13" s="12" t="s">
        <v>2</v>
      </c>
      <c r="C13" s="13">
        <v>10</v>
      </c>
      <c r="D13" s="14">
        <v>9</v>
      </c>
      <c r="E13" s="15">
        <v>8</v>
      </c>
      <c r="F13" s="14">
        <v>8</v>
      </c>
      <c r="G13" s="28">
        <v>6</v>
      </c>
      <c r="H13" s="29">
        <v>6</v>
      </c>
      <c r="I13" s="16">
        <v>9.5</v>
      </c>
      <c r="J13" s="14">
        <v>8.5</v>
      </c>
      <c r="K13" s="16">
        <v>4.5</v>
      </c>
      <c r="L13" s="14">
        <v>4</v>
      </c>
      <c r="M13" s="16"/>
      <c r="N13" s="14"/>
      <c r="O13" s="16"/>
      <c r="P13" s="14"/>
      <c r="Q13" s="16"/>
      <c r="R13" s="14"/>
      <c r="S13" s="16"/>
      <c r="T13" s="14"/>
      <c r="U13" s="13">
        <f t="shared" si="1"/>
        <v>38</v>
      </c>
      <c r="V13" s="13">
        <f t="shared" si="0"/>
        <v>35.5</v>
      </c>
      <c r="W13" s="3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</row>
    <row r="14" spans="2:203" s="13" customFormat="1" ht="12.75">
      <c r="B14" s="12" t="s">
        <v>3</v>
      </c>
      <c r="C14" s="13">
        <v>10.5</v>
      </c>
      <c r="D14" s="14">
        <v>8.5</v>
      </c>
      <c r="E14" s="15">
        <v>6.5</v>
      </c>
      <c r="F14" s="14">
        <v>7.5</v>
      </c>
      <c r="G14" s="28">
        <v>7.5</v>
      </c>
      <c r="H14" s="29">
        <v>6</v>
      </c>
      <c r="I14" s="16">
        <v>9</v>
      </c>
      <c r="J14" s="14">
        <v>8.5</v>
      </c>
      <c r="K14" s="16">
        <v>8.5</v>
      </c>
      <c r="L14" s="14">
        <v>8.5</v>
      </c>
      <c r="M14" s="16"/>
      <c r="N14" s="14"/>
      <c r="O14" s="16"/>
      <c r="P14" s="14"/>
      <c r="Q14" s="16"/>
      <c r="R14" s="14"/>
      <c r="S14" s="16"/>
      <c r="T14" s="14"/>
      <c r="U14" s="13">
        <f t="shared" si="1"/>
        <v>42</v>
      </c>
      <c r="V14" s="13">
        <f t="shared" si="0"/>
        <v>39</v>
      </c>
      <c r="W14" s="3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</row>
    <row r="15" spans="2:203" s="5" customFormat="1" ht="12.75">
      <c r="B15" s="6" t="s">
        <v>6</v>
      </c>
      <c r="C15" s="5">
        <f aca="true" t="shared" si="6" ref="C15:J15">SUM(C12:C14)</f>
        <v>30</v>
      </c>
      <c r="D15" s="7">
        <f t="shared" si="6"/>
        <v>26</v>
      </c>
      <c r="E15" s="8">
        <f t="shared" si="6"/>
        <v>21</v>
      </c>
      <c r="F15" s="7">
        <f t="shared" si="6"/>
        <v>22.5</v>
      </c>
      <c r="G15" s="26">
        <f t="shared" si="6"/>
        <v>24</v>
      </c>
      <c r="H15" s="27">
        <f t="shared" si="6"/>
        <v>22.5</v>
      </c>
      <c r="I15" s="8">
        <f t="shared" si="6"/>
        <v>27.5</v>
      </c>
      <c r="J15" s="7">
        <f t="shared" si="6"/>
        <v>27.5</v>
      </c>
      <c r="K15" s="8">
        <f aca="true" t="shared" si="7" ref="K15:P15">SUM(K12:K14)</f>
        <v>21</v>
      </c>
      <c r="L15" s="7">
        <f t="shared" si="7"/>
        <v>21</v>
      </c>
      <c r="M15" s="5">
        <f t="shared" si="7"/>
        <v>0</v>
      </c>
      <c r="N15" s="7">
        <f t="shared" si="7"/>
        <v>0</v>
      </c>
      <c r="O15" s="5">
        <f t="shared" si="7"/>
        <v>0</v>
      </c>
      <c r="P15" s="7">
        <f t="shared" si="7"/>
        <v>0</v>
      </c>
      <c r="Q15" s="5">
        <f>SUM(Q12:Q14)</f>
        <v>0</v>
      </c>
      <c r="R15" s="7">
        <f>SUM(R12:R14)</f>
        <v>0</v>
      </c>
      <c r="S15" s="5">
        <f>SUM(S12:S14)</f>
        <v>0</v>
      </c>
      <c r="T15" s="7">
        <f>SUM(T12:T14)</f>
        <v>0</v>
      </c>
      <c r="U15" s="30">
        <f t="shared" si="1"/>
        <v>123.5</v>
      </c>
      <c r="V15" s="30">
        <f t="shared" si="0"/>
        <v>119.5</v>
      </c>
      <c r="W15" s="19">
        <f>SUM(U15,V15)</f>
        <v>243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</row>
    <row r="16" spans="1:203" s="13" customFormat="1" ht="12.75">
      <c r="A16" s="11" t="s">
        <v>11</v>
      </c>
      <c r="B16" s="12" t="s">
        <v>1</v>
      </c>
      <c r="C16" s="13">
        <v>12</v>
      </c>
      <c r="D16" s="14">
        <v>8.5</v>
      </c>
      <c r="E16" s="15">
        <v>8.5</v>
      </c>
      <c r="F16" s="14">
        <v>7</v>
      </c>
      <c r="G16" s="16">
        <v>9.5</v>
      </c>
      <c r="H16" s="14">
        <v>9.5</v>
      </c>
      <c r="I16" s="16">
        <v>9.5</v>
      </c>
      <c r="J16" s="14">
        <v>9</v>
      </c>
      <c r="K16" s="16">
        <v>10</v>
      </c>
      <c r="L16" s="14">
        <v>10</v>
      </c>
      <c r="M16" s="16"/>
      <c r="N16" s="14"/>
      <c r="O16" s="16"/>
      <c r="P16" s="14"/>
      <c r="Q16" s="16"/>
      <c r="R16" s="14"/>
      <c r="S16" s="16"/>
      <c r="T16" s="14"/>
      <c r="U16" s="13">
        <f t="shared" si="1"/>
        <v>49.5</v>
      </c>
      <c r="V16" s="13">
        <f t="shared" si="0"/>
        <v>44</v>
      </c>
      <c r="W16" s="17" t="str">
        <f>A16</f>
        <v>Oro Valley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</row>
    <row r="17" spans="2:203" s="13" customFormat="1" ht="12.75">
      <c r="B17" s="12" t="s">
        <v>2</v>
      </c>
      <c r="C17" s="13">
        <v>8.5</v>
      </c>
      <c r="D17" s="14">
        <v>9</v>
      </c>
      <c r="E17" s="15">
        <v>10.5</v>
      </c>
      <c r="F17" s="14">
        <v>9</v>
      </c>
      <c r="G17" s="16">
        <v>9</v>
      </c>
      <c r="H17" s="14">
        <v>10.5</v>
      </c>
      <c r="I17" s="16">
        <v>13</v>
      </c>
      <c r="J17" s="14">
        <v>13</v>
      </c>
      <c r="K17" s="16">
        <v>6.5</v>
      </c>
      <c r="L17" s="14">
        <v>8.5</v>
      </c>
      <c r="M17" s="16"/>
      <c r="N17" s="14"/>
      <c r="O17" s="16"/>
      <c r="P17" s="14"/>
      <c r="Q17" s="16"/>
      <c r="R17" s="14"/>
      <c r="S17" s="16"/>
      <c r="T17" s="14"/>
      <c r="U17" s="13">
        <f t="shared" si="1"/>
        <v>47.5</v>
      </c>
      <c r="V17" s="13">
        <f t="shared" si="0"/>
        <v>50</v>
      </c>
      <c r="W17" s="3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</row>
    <row r="18" spans="2:203" s="13" customFormat="1" ht="12.75">
      <c r="B18" s="12" t="s">
        <v>3</v>
      </c>
      <c r="C18" s="13">
        <v>5.5</v>
      </c>
      <c r="D18" s="14">
        <v>7</v>
      </c>
      <c r="E18" s="15">
        <v>12.5</v>
      </c>
      <c r="F18" s="14">
        <v>10.5</v>
      </c>
      <c r="G18" s="16">
        <v>9</v>
      </c>
      <c r="H18" s="14">
        <v>9</v>
      </c>
      <c r="I18" s="16">
        <v>9</v>
      </c>
      <c r="J18" s="14">
        <v>9.5</v>
      </c>
      <c r="K18" s="16">
        <v>7</v>
      </c>
      <c r="L18" s="14">
        <v>7.5</v>
      </c>
      <c r="M18" s="16"/>
      <c r="N18" s="14"/>
      <c r="O18" s="16"/>
      <c r="P18" s="14"/>
      <c r="Q18" s="16"/>
      <c r="R18" s="14"/>
      <c r="S18" s="16"/>
      <c r="T18" s="14"/>
      <c r="U18" s="13">
        <f t="shared" si="1"/>
        <v>43</v>
      </c>
      <c r="V18" s="13">
        <f t="shared" si="0"/>
        <v>43.5</v>
      </c>
      <c r="W18" s="3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</row>
    <row r="19" spans="2:203" s="5" customFormat="1" ht="12.75">
      <c r="B19" s="6" t="s">
        <v>6</v>
      </c>
      <c r="C19" s="5">
        <f aca="true" t="shared" si="8" ref="C19:J19">SUM(C16:C18)</f>
        <v>26</v>
      </c>
      <c r="D19" s="7">
        <f t="shared" si="8"/>
        <v>24.5</v>
      </c>
      <c r="E19" s="8">
        <f t="shared" si="8"/>
        <v>31.5</v>
      </c>
      <c r="F19" s="7">
        <f t="shared" si="8"/>
        <v>26.5</v>
      </c>
      <c r="G19" s="8">
        <f t="shared" si="8"/>
        <v>27.5</v>
      </c>
      <c r="H19" s="7">
        <f t="shared" si="8"/>
        <v>29</v>
      </c>
      <c r="I19" s="8">
        <f t="shared" si="8"/>
        <v>31.5</v>
      </c>
      <c r="J19" s="7">
        <f t="shared" si="8"/>
        <v>31.5</v>
      </c>
      <c r="K19" s="8">
        <f aca="true" t="shared" si="9" ref="K19:P19">SUM(K16:K18)</f>
        <v>23.5</v>
      </c>
      <c r="L19" s="7">
        <f t="shared" si="9"/>
        <v>26</v>
      </c>
      <c r="M19" s="5">
        <f t="shared" si="9"/>
        <v>0</v>
      </c>
      <c r="N19" s="7">
        <f t="shared" si="9"/>
        <v>0</v>
      </c>
      <c r="O19" s="5">
        <f t="shared" si="9"/>
        <v>0</v>
      </c>
      <c r="P19" s="7">
        <f t="shared" si="9"/>
        <v>0</v>
      </c>
      <c r="Q19" s="5">
        <f>SUM(Q16:Q18)</f>
        <v>0</v>
      </c>
      <c r="R19" s="7">
        <f>SUM(R16:R18)</f>
        <v>0</v>
      </c>
      <c r="S19" s="5">
        <f>SUM(S16:S18)</f>
        <v>0</v>
      </c>
      <c r="T19" s="7">
        <f>SUM(T16:T18)</f>
        <v>0</v>
      </c>
      <c r="U19" s="18">
        <f t="shared" si="1"/>
        <v>140</v>
      </c>
      <c r="V19" s="18">
        <f t="shared" si="0"/>
        <v>137.5</v>
      </c>
      <c r="W19" s="33">
        <f>SUM(U19,V19)</f>
        <v>277.5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</row>
    <row r="20" spans="1:203" s="13" customFormat="1" ht="12.75">
      <c r="A20" s="11" t="s">
        <v>21</v>
      </c>
      <c r="B20" s="12" t="s">
        <v>1</v>
      </c>
      <c r="C20" s="13">
        <v>9.5</v>
      </c>
      <c r="D20" s="14">
        <v>9</v>
      </c>
      <c r="E20" s="15">
        <v>8</v>
      </c>
      <c r="F20" s="14">
        <v>7</v>
      </c>
      <c r="G20" s="16">
        <v>9</v>
      </c>
      <c r="H20" s="14">
        <v>8</v>
      </c>
      <c r="I20" s="16">
        <v>9.5</v>
      </c>
      <c r="J20" s="14">
        <v>9</v>
      </c>
      <c r="K20" s="16">
        <v>10</v>
      </c>
      <c r="L20" s="14">
        <v>9.5</v>
      </c>
      <c r="M20" s="16"/>
      <c r="N20" s="14"/>
      <c r="O20" s="16"/>
      <c r="P20" s="14"/>
      <c r="Q20" s="16"/>
      <c r="R20" s="14"/>
      <c r="S20" s="16"/>
      <c r="T20" s="14"/>
      <c r="U20" s="13">
        <f t="shared" si="1"/>
        <v>46</v>
      </c>
      <c r="V20" s="13">
        <f t="shared" si="0"/>
        <v>42.5</v>
      </c>
      <c r="W20" s="17" t="str">
        <f>A20</f>
        <v>Saddlebrooke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</row>
    <row r="21" spans="2:203" s="13" customFormat="1" ht="12.75">
      <c r="B21" s="12" t="s">
        <v>2</v>
      </c>
      <c r="C21" s="13">
        <v>9.5</v>
      </c>
      <c r="D21" s="14">
        <v>9</v>
      </c>
      <c r="E21" s="15">
        <v>8</v>
      </c>
      <c r="F21" s="14">
        <v>4.5</v>
      </c>
      <c r="G21" s="16">
        <v>8</v>
      </c>
      <c r="H21" s="14">
        <v>7</v>
      </c>
      <c r="I21" s="16">
        <v>7.5</v>
      </c>
      <c r="J21" s="14">
        <v>8</v>
      </c>
      <c r="K21" s="16">
        <v>13.5</v>
      </c>
      <c r="L21" s="14">
        <v>14</v>
      </c>
      <c r="M21" s="16"/>
      <c r="N21" s="14"/>
      <c r="O21" s="16"/>
      <c r="P21" s="14"/>
      <c r="Q21" s="16"/>
      <c r="R21" s="14"/>
      <c r="S21" s="16"/>
      <c r="T21" s="14"/>
      <c r="U21" s="13">
        <f t="shared" si="1"/>
        <v>46.5</v>
      </c>
      <c r="V21" s="13">
        <f t="shared" si="0"/>
        <v>42.5</v>
      </c>
      <c r="W21" s="3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</row>
    <row r="22" spans="2:203" s="13" customFormat="1" ht="12.75">
      <c r="B22" s="12" t="s">
        <v>3</v>
      </c>
      <c r="C22" s="13">
        <v>8.5</v>
      </c>
      <c r="D22" s="14">
        <v>8</v>
      </c>
      <c r="E22" s="15">
        <v>9.5</v>
      </c>
      <c r="F22" s="14">
        <v>9</v>
      </c>
      <c r="G22" s="16">
        <v>15.5</v>
      </c>
      <c r="H22" s="14">
        <v>14</v>
      </c>
      <c r="I22" s="16">
        <v>7.5</v>
      </c>
      <c r="J22" s="14">
        <v>8.5</v>
      </c>
      <c r="K22" s="16">
        <v>9.5</v>
      </c>
      <c r="L22" s="14">
        <v>9.5</v>
      </c>
      <c r="M22" s="16"/>
      <c r="N22" s="14"/>
      <c r="O22" s="16"/>
      <c r="P22" s="14"/>
      <c r="Q22" s="16"/>
      <c r="R22" s="14"/>
      <c r="S22" s="16"/>
      <c r="T22" s="14"/>
      <c r="U22" s="13">
        <f t="shared" si="1"/>
        <v>50.5</v>
      </c>
      <c r="V22" s="13">
        <f t="shared" si="0"/>
        <v>49</v>
      </c>
      <c r="W22" s="3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</row>
    <row r="23" spans="2:203" s="5" customFormat="1" ht="12.75">
      <c r="B23" s="6" t="s">
        <v>6</v>
      </c>
      <c r="C23" s="5">
        <f aca="true" t="shared" si="10" ref="C23:J23">SUM(C20:C22)</f>
        <v>27.5</v>
      </c>
      <c r="D23" s="7">
        <f t="shared" si="10"/>
        <v>26</v>
      </c>
      <c r="E23" s="8">
        <f t="shared" si="10"/>
        <v>25.5</v>
      </c>
      <c r="F23" s="7">
        <f t="shared" si="10"/>
        <v>20.5</v>
      </c>
      <c r="G23" s="8">
        <f t="shared" si="10"/>
        <v>32.5</v>
      </c>
      <c r="H23" s="7">
        <f t="shared" si="10"/>
        <v>29</v>
      </c>
      <c r="I23" s="8">
        <f t="shared" si="10"/>
        <v>24.5</v>
      </c>
      <c r="J23" s="7">
        <f t="shared" si="10"/>
        <v>25.5</v>
      </c>
      <c r="K23" s="8">
        <f aca="true" t="shared" si="11" ref="K23:P23">SUM(K20:K22)</f>
        <v>33</v>
      </c>
      <c r="L23" s="7">
        <f t="shared" si="11"/>
        <v>33</v>
      </c>
      <c r="M23" s="5">
        <f t="shared" si="11"/>
        <v>0</v>
      </c>
      <c r="N23" s="7">
        <f t="shared" si="11"/>
        <v>0</v>
      </c>
      <c r="O23" s="5">
        <f t="shared" si="11"/>
        <v>0</v>
      </c>
      <c r="P23" s="7">
        <f t="shared" si="11"/>
        <v>0</v>
      </c>
      <c r="Q23" s="5">
        <f>SUM(Q20:Q22)</f>
        <v>0</v>
      </c>
      <c r="R23" s="7">
        <f>SUM(R20:R22)</f>
        <v>0</v>
      </c>
      <c r="S23" s="5">
        <f>SUM(S20:S22)</f>
        <v>0</v>
      </c>
      <c r="T23" s="7">
        <f>SUM(T20:T22)</f>
        <v>0</v>
      </c>
      <c r="U23" s="18">
        <f t="shared" si="1"/>
        <v>143</v>
      </c>
      <c r="V23" s="18">
        <f t="shared" si="0"/>
        <v>134</v>
      </c>
      <c r="W23" s="19">
        <f>SUM(U23,V23)</f>
        <v>277</v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</row>
    <row r="24" spans="1:203" s="13" customFormat="1" ht="12.75">
      <c r="A24" s="11" t="s">
        <v>12</v>
      </c>
      <c r="B24" s="12" t="s">
        <v>1</v>
      </c>
      <c r="C24" s="13">
        <v>6</v>
      </c>
      <c r="D24" s="14">
        <v>9.5</v>
      </c>
      <c r="E24" s="15">
        <v>9.5</v>
      </c>
      <c r="F24" s="14">
        <v>10.5</v>
      </c>
      <c r="G24" s="16">
        <v>9.5</v>
      </c>
      <c r="H24" s="14">
        <v>10</v>
      </c>
      <c r="I24" s="16">
        <v>8.5</v>
      </c>
      <c r="J24" s="14">
        <v>9</v>
      </c>
      <c r="K24" s="16">
        <v>11.5</v>
      </c>
      <c r="L24" s="14">
        <v>11.5</v>
      </c>
      <c r="M24" s="16"/>
      <c r="N24" s="14"/>
      <c r="O24" s="16"/>
      <c r="P24" s="14"/>
      <c r="Q24" s="16"/>
      <c r="R24" s="14"/>
      <c r="S24" s="16"/>
      <c r="T24" s="14"/>
      <c r="U24" s="13">
        <f t="shared" si="1"/>
        <v>45</v>
      </c>
      <c r="V24" s="13">
        <f t="shared" si="0"/>
        <v>50.5</v>
      </c>
      <c r="W24" s="17" t="str">
        <f>A24</f>
        <v>Skyline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</row>
    <row r="25" spans="2:203" s="13" customFormat="1" ht="12.75">
      <c r="B25" s="12" t="s">
        <v>2</v>
      </c>
      <c r="C25" s="13">
        <v>9.5</v>
      </c>
      <c r="D25" s="14">
        <v>9</v>
      </c>
      <c r="E25" s="15">
        <v>11</v>
      </c>
      <c r="F25" s="14">
        <v>11</v>
      </c>
      <c r="G25" s="16">
        <v>9.5</v>
      </c>
      <c r="H25" s="14">
        <v>9.5</v>
      </c>
      <c r="I25" s="16">
        <v>10.5</v>
      </c>
      <c r="J25" s="14">
        <v>10</v>
      </c>
      <c r="K25" s="16">
        <v>11.5</v>
      </c>
      <c r="L25" s="14">
        <v>10</v>
      </c>
      <c r="M25" s="16"/>
      <c r="N25" s="14"/>
      <c r="O25" s="16"/>
      <c r="P25" s="14"/>
      <c r="Q25" s="16"/>
      <c r="R25" s="14"/>
      <c r="S25" s="16"/>
      <c r="T25" s="14"/>
      <c r="U25" s="13">
        <f t="shared" si="1"/>
        <v>52</v>
      </c>
      <c r="V25" s="13">
        <f t="shared" si="0"/>
        <v>49.5</v>
      </c>
      <c r="W25" s="3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</row>
    <row r="26" spans="2:203" s="13" customFormat="1" ht="12.75">
      <c r="B26" s="12" t="s">
        <v>3</v>
      </c>
      <c r="C26" s="13">
        <v>12.5</v>
      </c>
      <c r="D26" s="14">
        <v>11</v>
      </c>
      <c r="E26" s="15">
        <v>11</v>
      </c>
      <c r="F26" s="14">
        <v>10.5</v>
      </c>
      <c r="G26" s="16">
        <v>12</v>
      </c>
      <c r="H26" s="14">
        <v>11.5</v>
      </c>
      <c r="I26" s="16">
        <v>10.5</v>
      </c>
      <c r="J26" s="14">
        <v>9.5</v>
      </c>
      <c r="K26" s="16">
        <v>14</v>
      </c>
      <c r="L26" s="14">
        <v>10.5</v>
      </c>
      <c r="M26" s="16"/>
      <c r="N26" s="14"/>
      <c r="O26" s="16"/>
      <c r="P26" s="14"/>
      <c r="Q26" s="16"/>
      <c r="R26" s="14"/>
      <c r="S26" s="16"/>
      <c r="T26" s="14"/>
      <c r="U26" s="13">
        <f t="shared" si="1"/>
        <v>60</v>
      </c>
      <c r="V26" s="13">
        <f t="shared" si="0"/>
        <v>53</v>
      </c>
      <c r="W26" s="3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</row>
    <row r="27" spans="2:203" s="5" customFormat="1" ht="12.75">
      <c r="B27" s="6" t="s">
        <v>6</v>
      </c>
      <c r="C27" s="5">
        <f aca="true" t="shared" si="12" ref="C27:J27">SUM(C24:C26)</f>
        <v>28</v>
      </c>
      <c r="D27" s="7">
        <f t="shared" si="12"/>
        <v>29.5</v>
      </c>
      <c r="E27" s="8">
        <f t="shared" si="12"/>
        <v>31.5</v>
      </c>
      <c r="F27" s="7">
        <f t="shared" si="12"/>
        <v>32</v>
      </c>
      <c r="G27" s="8">
        <f t="shared" si="12"/>
        <v>31</v>
      </c>
      <c r="H27" s="7">
        <f t="shared" si="12"/>
        <v>31</v>
      </c>
      <c r="I27" s="8">
        <f t="shared" si="12"/>
        <v>29.5</v>
      </c>
      <c r="J27" s="7">
        <f t="shared" si="12"/>
        <v>28.5</v>
      </c>
      <c r="K27" s="8">
        <f aca="true" t="shared" si="13" ref="K27:P27">SUM(K24:K26)</f>
        <v>37</v>
      </c>
      <c r="L27" s="7">
        <f t="shared" si="13"/>
        <v>32</v>
      </c>
      <c r="M27" s="5">
        <f t="shared" si="13"/>
        <v>0</v>
      </c>
      <c r="N27" s="7">
        <f t="shared" si="13"/>
        <v>0</v>
      </c>
      <c r="O27" s="5">
        <f t="shared" si="13"/>
        <v>0</v>
      </c>
      <c r="P27" s="7">
        <f t="shared" si="13"/>
        <v>0</v>
      </c>
      <c r="Q27" s="5">
        <f>SUM(Q24:Q26)</f>
        <v>0</v>
      </c>
      <c r="R27" s="7">
        <f>SUM(R24:R26)</f>
        <v>0</v>
      </c>
      <c r="S27" s="5">
        <f>SUM(S24:S26)</f>
        <v>0</v>
      </c>
      <c r="T27" s="7">
        <f>SUM(T24:T26)</f>
        <v>0</v>
      </c>
      <c r="U27" s="18">
        <f t="shared" si="1"/>
        <v>157</v>
      </c>
      <c r="V27" s="18">
        <f t="shared" si="0"/>
        <v>153</v>
      </c>
      <c r="W27" s="19">
        <f>SUM(U27,V27)</f>
        <v>310</v>
      </c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</row>
    <row r="28" spans="1:203" s="13" customFormat="1" ht="12.75">
      <c r="A28" s="11" t="s">
        <v>8</v>
      </c>
      <c r="B28" s="12" t="s">
        <v>1</v>
      </c>
      <c r="C28" s="13">
        <v>11</v>
      </c>
      <c r="D28" s="14">
        <v>10</v>
      </c>
      <c r="E28" s="15">
        <v>11.5</v>
      </c>
      <c r="F28" s="14">
        <v>11</v>
      </c>
      <c r="G28" s="16">
        <v>10</v>
      </c>
      <c r="H28" s="14">
        <v>9.5</v>
      </c>
      <c r="I28" s="16">
        <v>8.5</v>
      </c>
      <c r="J28" s="14">
        <v>7.5</v>
      </c>
      <c r="K28" s="16">
        <v>8</v>
      </c>
      <c r="L28" s="14">
        <v>8</v>
      </c>
      <c r="M28" s="16"/>
      <c r="N28" s="14"/>
      <c r="O28" s="16"/>
      <c r="P28" s="14"/>
      <c r="Q28" s="16"/>
      <c r="R28" s="14"/>
      <c r="S28" s="16"/>
      <c r="T28" s="14"/>
      <c r="U28" s="13">
        <f>SUM(C28,E28,G28,I28,K28,M28,O28,Q28,S28)</f>
        <v>49</v>
      </c>
      <c r="V28" s="13">
        <f>SUM(D28,F28,H28,J28,L28,N28,P28,R28,T28)</f>
        <v>46</v>
      </c>
      <c r="W28" s="17" t="str">
        <f>A28</f>
        <v>The Gallery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</row>
    <row r="29" spans="2:203" s="13" customFormat="1" ht="12.75">
      <c r="B29" s="12" t="s">
        <v>2</v>
      </c>
      <c r="C29" s="13">
        <v>8.5</v>
      </c>
      <c r="D29" s="14">
        <v>7</v>
      </c>
      <c r="E29" s="15">
        <v>10</v>
      </c>
      <c r="F29" s="14">
        <v>10</v>
      </c>
      <c r="G29" s="16">
        <v>7</v>
      </c>
      <c r="H29" s="14">
        <v>7</v>
      </c>
      <c r="I29" s="16">
        <v>10</v>
      </c>
      <c r="J29" s="14">
        <v>8.5</v>
      </c>
      <c r="K29" s="16">
        <v>11.5</v>
      </c>
      <c r="L29" s="14">
        <v>9.5</v>
      </c>
      <c r="M29" s="16"/>
      <c r="N29" s="14"/>
      <c r="O29" s="16"/>
      <c r="P29" s="14"/>
      <c r="Q29" s="16"/>
      <c r="R29" s="14"/>
      <c r="S29" s="16"/>
      <c r="T29" s="14"/>
      <c r="U29" s="13">
        <f t="shared" si="1"/>
        <v>47</v>
      </c>
      <c r="V29" s="13">
        <f t="shared" si="0"/>
        <v>42</v>
      </c>
      <c r="W29" s="3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</row>
    <row r="30" spans="2:203" s="13" customFormat="1" ht="12.75">
      <c r="B30" s="12" t="s">
        <v>3</v>
      </c>
      <c r="C30" s="13">
        <v>9</v>
      </c>
      <c r="D30" s="14">
        <v>7</v>
      </c>
      <c r="E30" s="15">
        <v>11.5</v>
      </c>
      <c r="F30" s="14">
        <v>10.5</v>
      </c>
      <c r="G30" s="16">
        <v>10.5</v>
      </c>
      <c r="H30" s="14">
        <v>10.5</v>
      </c>
      <c r="I30" s="16">
        <v>9</v>
      </c>
      <c r="J30" s="14">
        <v>8.5</v>
      </c>
      <c r="K30" s="16">
        <v>11</v>
      </c>
      <c r="L30" s="14">
        <v>10.5</v>
      </c>
      <c r="M30" s="16"/>
      <c r="N30" s="14"/>
      <c r="O30" s="16"/>
      <c r="P30" s="14"/>
      <c r="Q30" s="16"/>
      <c r="R30" s="14"/>
      <c r="S30" s="16"/>
      <c r="T30" s="14"/>
      <c r="U30" s="13">
        <f t="shared" si="1"/>
        <v>51</v>
      </c>
      <c r="V30" s="13">
        <f t="shared" si="0"/>
        <v>47</v>
      </c>
      <c r="W30" s="3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</row>
    <row r="31" spans="2:203" s="5" customFormat="1" ht="12.75">
      <c r="B31" s="6" t="s">
        <v>6</v>
      </c>
      <c r="C31" s="5">
        <f aca="true" t="shared" si="14" ref="C31:J31">SUM(C28:C30)</f>
        <v>28.5</v>
      </c>
      <c r="D31" s="7">
        <f t="shared" si="14"/>
        <v>24</v>
      </c>
      <c r="E31" s="8">
        <f t="shared" si="14"/>
        <v>33</v>
      </c>
      <c r="F31" s="7">
        <f t="shared" si="14"/>
        <v>31.5</v>
      </c>
      <c r="G31" s="8">
        <f t="shared" si="14"/>
        <v>27.5</v>
      </c>
      <c r="H31" s="7">
        <f t="shared" si="14"/>
        <v>27</v>
      </c>
      <c r="I31" s="8">
        <f t="shared" si="14"/>
        <v>27.5</v>
      </c>
      <c r="J31" s="7">
        <f t="shared" si="14"/>
        <v>24.5</v>
      </c>
      <c r="K31" s="8">
        <f aca="true" t="shared" si="15" ref="K31:P31">SUM(K28:K30)</f>
        <v>30.5</v>
      </c>
      <c r="L31" s="7">
        <f t="shared" si="15"/>
        <v>28</v>
      </c>
      <c r="M31" s="5">
        <f t="shared" si="15"/>
        <v>0</v>
      </c>
      <c r="N31" s="7">
        <f t="shared" si="15"/>
        <v>0</v>
      </c>
      <c r="O31" s="5">
        <f t="shared" si="15"/>
        <v>0</v>
      </c>
      <c r="P31" s="7">
        <f t="shared" si="15"/>
        <v>0</v>
      </c>
      <c r="Q31" s="5">
        <f>SUM(Q28:Q30)</f>
        <v>0</v>
      </c>
      <c r="R31" s="7">
        <f>SUM(R28:R30)</f>
        <v>0</v>
      </c>
      <c r="S31" s="5">
        <f>SUM(S28:S30)</f>
        <v>0</v>
      </c>
      <c r="T31" s="7">
        <f>SUM(T28:T30)</f>
        <v>0</v>
      </c>
      <c r="U31" s="18">
        <f t="shared" si="1"/>
        <v>147</v>
      </c>
      <c r="V31" s="18">
        <f t="shared" si="1"/>
        <v>135</v>
      </c>
      <c r="W31" s="19">
        <f>SUM(U31,V31)</f>
        <v>282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</row>
    <row r="32" spans="1:203" s="13" customFormat="1" ht="12.75">
      <c r="A32" s="11" t="s">
        <v>9</v>
      </c>
      <c r="B32" s="12" t="s">
        <v>1</v>
      </c>
      <c r="C32" s="13">
        <v>8.5</v>
      </c>
      <c r="D32" s="14">
        <v>9.5</v>
      </c>
      <c r="E32" s="15">
        <v>13</v>
      </c>
      <c r="F32" s="14">
        <v>10.5</v>
      </c>
      <c r="G32" s="16">
        <v>8.5</v>
      </c>
      <c r="H32" s="14">
        <v>8.5</v>
      </c>
      <c r="I32" s="16">
        <v>3.5</v>
      </c>
      <c r="J32" s="14">
        <v>8</v>
      </c>
      <c r="K32" s="16">
        <v>6.5</v>
      </c>
      <c r="L32" s="14">
        <v>6.5</v>
      </c>
      <c r="M32" s="16"/>
      <c r="N32" s="14"/>
      <c r="O32" s="16"/>
      <c r="P32" s="14"/>
      <c r="Q32" s="16"/>
      <c r="R32" s="14"/>
      <c r="S32" s="16"/>
      <c r="T32" s="14"/>
      <c r="U32" s="13">
        <f t="shared" si="1"/>
        <v>40</v>
      </c>
      <c r="V32" s="13">
        <f t="shared" si="1"/>
        <v>43</v>
      </c>
      <c r="W32" s="17" t="str">
        <f>A32</f>
        <v>The Highlands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</row>
    <row r="33" spans="2:203" s="13" customFormat="1" ht="12.75">
      <c r="B33" s="12" t="s">
        <v>2</v>
      </c>
      <c r="C33" s="13">
        <v>8</v>
      </c>
      <c r="D33" s="14">
        <v>9</v>
      </c>
      <c r="E33" s="15">
        <v>12</v>
      </c>
      <c r="F33" s="14">
        <v>9.5</v>
      </c>
      <c r="G33" s="16">
        <v>9</v>
      </c>
      <c r="H33" s="14">
        <v>7.5</v>
      </c>
      <c r="I33" s="16">
        <v>9</v>
      </c>
      <c r="J33" s="14">
        <v>10.5</v>
      </c>
      <c r="K33" s="16">
        <v>6.5</v>
      </c>
      <c r="L33" s="14">
        <v>8</v>
      </c>
      <c r="M33" s="16"/>
      <c r="N33" s="14"/>
      <c r="O33" s="16"/>
      <c r="P33" s="14"/>
      <c r="Q33" s="16"/>
      <c r="R33" s="14"/>
      <c r="S33" s="16"/>
      <c r="T33" s="14"/>
      <c r="U33" s="13">
        <f t="shared" si="1"/>
        <v>44.5</v>
      </c>
      <c r="V33" s="13">
        <f t="shared" si="1"/>
        <v>44.5</v>
      </c>
      <c r="W33" s="3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</row>
    <row r="34" spans="2:203" s="13" customFormat="1" ht="12.75">
      <c r="B34" s="12" t="s">
        <v>3</v>
      </c>
      <c r="C34" s="13">
        <v>7.5</v>
      </c>
      <c r="D34" s="14">
        <v>9.5</v>
      </c>
      <c r="E34" s="15">
        <v>9.5</v>
      </c>
      <c r="F34" s="14">
        <v>9</v>
      </c>
      <c r="G34" s="16">
        <v>9</v>
      </c>
      <c r="H34" s="14">
        <v>9</v>
      </c>
      <c r="I34" s="16">
        <v>7.5</v>
      </c>
      <c r="J34" s="14">
        <v>7.5</v>
      </c>
      <c r="K34" s="16">
        <v>4</v>
      </c>
      <c r="L34" s="14">
        <v>7.5</v>
      </c>
      <c r="M34" s="16"/>
      <c r="N34" s="14"/>
      <c r="O34" s="16"/>
      <c r="P34" s="14"/>
      <c r="Q34" s="16"/>
      <c r="R34" s="14"/>
      <c r="S34" s="16"/>
      <c r="T34" s="14"/>
      <c r="U34" s="13">
        <f t="shared" si="1"/>
        <v>37.5</v>
      </c>
      <c r="V34" s="13">
        <f t="shared" si="1"/>
        <v>42.5</v>
      </c>
      <c r="W34" s="3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</row>
    <row r="35" spans="2:203" s="5" customFormat="1" ht="12.75">
      <c r="B35" s="6" t="s">
        <v>6</v>
      </c>
      <c r="C35" s="5">
        <f aca="true" t="shared" si="16" ref="C35:J35">SUM(C32:C34)</f>
        <v>24</v>
      </c>
      <c r="D35" s="7">
        <f t="shared" si="16"/>
        <v>28</v>
      </c>
      <c r="E35" s="8">
        <f t="shared" si="16"/>
        <v>34.5</v>
      </c>
      <c r="F35" s="7">
        <f t="shared" si="16"/>
        <v>29</v>
      </c>
      <c r="G35" s="8">
        <f t="shared" si="16"/>
        <v>26.5</v>
      </c>
      <c r="H35" s="7">
        <f t="shared" si="16"/>
        <v>25</v>
      </c>
      <c r="I35" s="26">
        <f t="shared" si="16"/>
        <v>20</v>
      </c>
      <c r="J35" s="27">
        <f t="shared" si="16"/>
        <v>26</v>
      </c>
      <c r="K35" s="26">
        <f aca="true" t="shared" si="17" ref="K35:P35">SUM(K32:K34)</f>
        <v>17</v>
      </c>
      <c r="L35" s="27">
        <f t="shared" si="17"/>
        <v>22</v>
      </c>
      <c r="M35" s="31">
        <f t="shared" si="17"/>
        <v>0</v>
      </c>
      <c r="N35" s="27">
        <f t="shared" si="17"/>
        <v>0</v>
      </c>
      <c r="O35" s="31">
        <f t="shared" si="17"/>
        <v>0</v>
      </c>
      <c r="P35" s="27">
        <f t="shared" si="17"/>
        <v>0</v>
      </c>
      <c r="Q35" s="31">
        <f>SUM(Q32:Q34)</f>
        <v>0</v>
      </c>
      <c r="R35" s="27">
        <f>SUM(R32:R34)</f>
        <v>0</v>
      </c>
      <c r="S35" s="5">
        <f>SUM(S32:S34)</f>
        <v>0</v>
      </c>
      <c r="T35" s="7">
        <f>SUM(T32:T34)</f>
        <v>0</v>
      </c>
      <c r="U35" s="30">
        <f>SUM(C35,E35,G35,I35,K35,M35,O35,Q35,S35)</f>
        <v>122</v>
      </c>
      <c r="V35" s="30">
        <f t="shared" si="0"/>
        <v>130</v>
      </c>
      <c r="W35" s="33">
        <f>SUM(U35,V35)</f>
        <v>252</v>
      </c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</row>
    <row r="36" spans="1:203" s="13" customFormat="1" ht="12.75">
      <c r="A36" s="11" t="s">
        <v>13</v>
      </c>
      <c r="B36" s="12" t="s">
        <v>1</v>
      </c>
      <c r="C36" s="13">
        <v>8.5</v>
      </c>
      <c r="D36" s="14">
        <v>9</v>
      </c>
      <c r="E36" s="15">
        <v>8.5</v>
      </c>
      <c r="F36" s="14">
        <v>7.5</v>
      </c>
      <c r="G36" s="16">
        <v>7.5</v>
      </c>
      <c r="H36" s="14">
        <v>7.5</v>
      </c>
      <c r="I36" s="16">
        <v>9.5</v>
      </c>
      <c r="J36" s="14">
        <v>10.5</v>
      </c>
      <c r="K36" s="16">
        <v>6.5</v>
      </c>
      <c r="L36" s="14">
        <v>6.5</v>
      </c>
      <c r="M36" s="16"/>
      <c r="N36" s="14"/>
      <c r="O36" s="16"/>
      <c r="P36" s="14"/>
      <c r="Q36" s="16"/>
      <c r="R36" s="14"/>
      <c r="S36" s="16"/>
      <c r="T36" s="14"/>
      <c r="U36" s="13">
        <f t="shared" si="1"/>
        <v>40.5</v>
      </c>
      <c r="V36" s="13">
        <f t="shared" si="0"/>
        <v>41</v>
      </c>
      <c r="W36" s="17" t="str">
        <f>A36</f>
        <v>The Views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</row>
    <row r="37" spans="2:203" s="13" customFormat="1" ht="12.75">
      <c r="B37" s="12" t="s">
        <v>2</v>
      </c>
      <c r="C37" s="13">
        <v>8.5</v>
      </c>
      <c r="D37" s="14">
        <v>9</v>
      </c>
      <c r="E37" s="15">
        <v>7</v>
      </c>
      <c r="F37" s="14">
        <v>7</v>
      </c>
      <c r="G37" s="16">
        <v>12</v>
      </c>
      <c r="H37" s="14">
        <v>12</v>
      </c>
      <c r="I37" s="16">
        <v>8</v>
      </c>
      <c r="J37" s="14">
        <v>9.5</v>
      </c>
      <c r="K37" s="16">
        <v>12.5</v>
      </c>
      <c r="L37" s="14">
        <v>11.5</v>
      </c>
      <c r="M37" s="16"/>
      <c r="N37" s="14"/>
      <c r="O37" s="16"/>
      <c r="P37" s="14"/>
      <c r="Q37" s="16"/>
      <c r="R37" s="14"/>
      <c r="S37" s="16"/>
      <c r="T37" s="14"/>
      <c r="U37" s="13">
        <f t="shared" si="1"/>
        <v>48</v>
      </c>
      <c r="V37" s="13">
        <f t="shared" si="0"/>
        <v>49</v>
      </c>
      <c r="W37" s="3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</row>
    <row r="38" spans="2:203" s="13" customFormat="1" ht="12.75">
      <c r="B38" s="12" t="s">
        <v>3</v>
      </c>
      <c r="C38" s="13">
        <v>9.5</v>
      </c>
      <c r="D38" s="14">
        <v>10</v>
      </c>
      <c r="E38" s="15">
        <v>7</v>
      </c>
      <c r="F38" s="14">
        <v>7.5</v>
      </c>
      <c r="G38" s="16">
        <v>10.5</v>
      </c>
      <c r="H38" s="14">
        <v>12</v>
      </c>
      <c r="I38" s="16">
        <v>9</v>
      </c>
      <c r="J38" s="14">
        <v>9.5</v>
      </c>
      <c r="K38" s="16">
        <v>12.5</v>
      </c>
      <c r="L38" s="14">
        <v>11</v>
      </c>
      <c r="M38" s="16"/>
      <c r="N38" s="14"/>
      <c r="O38" s="16"/>
      <c r="P38" s="14"/>
      <c r="Q38" s="16"/>
      <c r="R38" s="14"/>
      <c r="S38" s="16"/>
      <c r="T38" s="14"/>
      <c r="U38" s="13">
        <f t="shared" si="1"/>
        <v>48.5</v>
      </c>
      <c r="V38" s="13">
        <f t="shared" si="0"/>
        <v>50</v>
      </c>
      <c r="W38" s="3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</row>
    <row r="39" spans="2:203" s="5" customFormat="1" ht="12.75">
      <c r="B39" s="6" t="s">
        <v>6</v>
      </c>
      <c r="C39" s="5">
        <f aca="true" t="shared" si="18" ref="C39:J39">SUM(C36:C38)</f>
        <v>26.5</v>
      </c>
      <c r="D39" s="7">
        <f t="shared" si="18"/>
        <v>28</v>
      </c>
      <c r="E39" s="8">
        <f t="shared" si="18"/>
        <v>22.5</v>
      </c>
      <c r="F39" s="7">
        <f t="shared" si="18"/>
        <v>22</v>
      </c>
      <c r="G39" s="8">
        <f t="shared" si="18"/>
        <v>30</v>
      </c>
      <c r="H39" s="7">
        <f t="shared" si="18"/>
        <v>31.5</v>
      </c>
      <c r="I39" s="8">
        <f t="shared" si="18"/>
        <v>26.5</v>
      </c>
      <c r="J39" s="7">
        <f t="shared" si="18"/>
        <v>29.5</v>
      </c>
      <c r="K39" s="8">
        <f aca="true" t="shared" si="19" ref="K39:P39">SUM(K36:K38)</f>
        <v>31.5</v>
      </c>
      <c r="L39" s="7">
        <f t="shared" si="19"/>
        <v>29</v>
      </c>
      <c r="M39" s="5">
        <f t="shared" si="19"/>
        <v>0</v>
      </c>
      <c r="N39" s="7">
        <f t="shared" si="19"/>
        <v>0</v>
      </c>
      <c r="O39" s="5">
        <f t="shared" si="19"/>
        <v>0</v>
      </c>
      <c r="P39" s="7">
        <f t="shared" si="19"/>
        <v>0</v>
      </c>
      <c r="Q39" s="5">
        <f>SUM(Q36:Q38)</f>
        <v>0</v>
      </c>
      <c r="R39" s="7">
        <f>SUM(R36:R38)</f>
        <v>0</v>
      </c>
      <c r="S39" s="5">
        <f>SUM(S36:S38)</f>
        <v>0</v>
      </c>
      <c r="T39" s="7">
        <f>SUM(T36:T38)</f>
        <v>0</v>
      </c>
      <c r="U39" s="34">
        <f>SUM(C39,E39,G39,I39,K39,M39,O39,Q39,S39)</f>
        <v>137</v>
      </c>
      <c r="V39" s="34">
        <f t="shared" si="0"/>
        <v>140</v>
      </c>
      <c r="W39" s="33">
        <f>SUM(U39,V39)</f>
        <v>277</v>
      </c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</row>
    <row r="40" spans="1:203" s="13" customFormat="1" ht="12.75">
      <c r="A40" s="11" t="s">
        <v>25</v>
      </c>
      <c r="B40" s="12" t="s">
        <v>1</v>
      </c>
      <c r="C40" s="13">
        <v>8</v>
      </c>
      <c r="D40" s="14">
        <v>7</v>
      </c>
      <c r="E40" s="15">
        <v>9.5</v>
      </c>
      <c r="F40" s="14">
        <v>11</v>
      </c>
      <c r="G40" s="16">
        <v>9</v>
      </c>
      <c r="H40" s="14">
        <v>10</v>
      </c>
      <c r="I40" s="16">
        <v>14.5</v>
      </c>
      <c r="J40" s="14">
        <v>10</v>
      </c>
      <c r="K40" s="16">
        <v>11.5</v>
      </c>
      <c r="L40" s="14">
        <v>11.5</v>
      </c>
      <c r="M40" s="16"/>
      <c r="N40" s="14"/>
      <c r="O40" s="16"/>
      <c r="P40" s="14"/>
      <c r="Q40" s="16"/>
      <c r="R40" s="14"/>
      <c r="S40" s="16"/>
      <c r="T40" s="14"/>
      <c r="U40" s="13">
        <f t="shared" si="1"/>
        <v>52.5</v>
      </c>
      <c r="V40" s="13">
        <f t="shared" si="0"/>
        <v>49.5</v>
      </c>
      <c r="W40" s="17" t="str">
        <f>A40</f>
        <v>Tucson Natonal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</row>
    <row r="41" spans="2:203" s="13" customFormat="1" ht="12.75">
      <c r="B41" s="12" t="s">
        <v>2</v>
      </c>
      <c r="C41" s="13">
        <v>8</v>
      </c>
      <c r="D41" s="14">
        <v>8.5</v>
      </c>
      <c r="E41" s="15">
        <v>7.5</v>
      </c>
      <c r="F41" s="14">
        <v>9</v>
      </c>
      <c r="G41" s="16">
        <v>10</v>
      </c>
      <c r="H41" s="14">
        <v>11</v>
      </c>
      <c r="I41" s="16">
        <v>9</v>
      </c>
      <c r="J41" s="14">
        <v>7.5</v>
      </c>
      <c r="K41" s="16">
        <v>5.5</v>
      </c>
      <c r="L41" s="14">
        <v>6.5</v>
      </c>
      <c r="M41" s="16"/>
      <c r="N41" s="14"/>
      <c r="O41" s="16"/>
      <c r="P41" s="14"/>
      <c r="Q41" s="16"/>
      <c r="R41" s="14"/>
      <c r="S41" s="16"/>
      <c r="T41" s="14"/>
      <c r="U41" s="13">
        <f t="shared" si="1"/>
        <v>40</v>
      </c>
      <c r="V41" s="13">
        <f t="shared" si="0"/>
        <v>42.5</v>
      </c>
      <c r="W41" s="3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</row>
    <row r="42" spans="2:203" s="13" customFormat="1" ht="12.75">
      <c r="B42" s="12" t="s">
        <v>3</v>
      </c>
      <c r="C42" s="13">
        <v>9.5</v>
      </c>
      <c r="D42" s="14">
        <v>9.5</v>
      </c>
      <c r="E42" s="15">
        <v>5.5</v>
      </c>
      <c r="F42" s="14">
        <v>7.5</v>
      </c>
      <c r="G42" s="16">
        <v>2.5</v>
      </c>
      <c r="H42" s="14">
        <v>4</v>
      </c>
      <c r="I42" s="16">
        <v>10.5</v>
      </c>
      <c r="J42" s="14">
        <v>10.5</v>
      </c>
      <c r="K42" s="16">
        <v>5.5</v>
      </c>
      <c r="L42" s="14">
        <v>7</v>
      </c>
      <c r="M42" s="16"/>
      <c r="N42" s="14"/>
      <c r="O42" s="16"/>
      <c r="P42" s="14"/>
      <c r="Q42" s="16"/>
      <c r="R42" s="14"/>
      <c r="S42" s="16"/>
      <c r="T42" s="14"/>
      <c r="U42" s="13">
        <f>SUM(C42,E42,G42,I42,K42,M42,O42,Q42,S42)</f>
        <v>33.5</v>
      </c>
      <c r="V42" s="13">
        <f t="shared" si="0"/>
        <v>38.5</v>
      </c>
      <c r="W42" s="3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</row>
    <row r="43" spans="2:203" s="5" customFormat="1" ht="12.75">
      <c r="B43" s="6" t="s">
        <v>6</v>
      </c>
      <c r="C43" s="5">
        <f aca="true" t="shared" si="20" ref="C43:J43">SUM(C40:C42)</f>
        <v>25.5</v>
      </c>
      <c r="D43" s="7">
        <f t="shared" si="20"/>
        <v>25</v>
      </c>
      <c r="E43" s="8">
        <f t="shared" si="20"/>
        <v>22.5</v>
      </c>
      <c r="F43" s="7">
        <f t="shared" si="20"/>
        <v>27.5</v>
      </c>
      <c r="G43" s="8">
        <f t="shared" si="20"/>
        <v>21.5</v>
      </c>
      <c r="H43" s="7">
        <f t="shared" si="20"/>
        <v>25</v>
      </c>
      <c r="I43" s="26">
        <f t="shared" si="20"/>
        <v>34</v>
      </c>
      <c r="J43" s="27">
        <f t="shared" si="20"/>
        <v>28</v>
      </c>
      <c r="K43" s="26">
        <f aca="true" t="shared" si="21" ref="K43:P43">SUM(K40:K42)</f>
        <v>22.5</v>
      </c>
      <c r="L43" s="27">
        <f t="shared" si="21"/>
        <v>25</v>
      </c>
      <c r="M43" s="31">
        <f t="shared" si="21"/>
        <v>0</v>
      </c>
      <c r="N43" s="27">
        <f t="shared" si="21"/>
        <v>0</v>
      </c>
      <c r="O43" s="31">
        <f t="shared" si="21"/>
        <v>0</v>
      </c>
      <c r="P43" s="27">
        <f t="shared" si="21"/>
        <v>0</v>
      </c>
      <c r="Q43" s="31">
        <f>SUM(Q40:Q42)</f>
        <v>0</v>
      </c>
      <c r="R43" s="27">
        <f>SUM(R40:R42)</f>
        <v>0</v>
      </c>
      <c r="S43" s="5">
        <f>SUM(S40:S42)</f>
        <v>0</v>
      </c>
      <c r="T43" s="7">
        <f>SUM(T40:T42)</f>
        <v>0</v>
      </c>
      <c r="U43" s="30">
        <f t="shared" si="1"/>
        <v>126</v>
      </c>
      <c r="V43" s="30">
        <f t="shared" si="0"/>
        <v>130.5</v>
      </c>
      <c r="W43" s="32">
        <f>SUM(U43,V43)</f>
        <v>256.5</v>
      </c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</row>
    <row r="44" spans="1:203" s="22" customFormat="1" ht="15">
      <c r="A44" s="20" t="s">
        <v>19</v>
      </c>
      <c r="B44" s="21"/>
      <c r="D44" s="23"/>
      <c r="E44" s="24"/>
      <c r="F44" s="23"/>
      <c r="H44" s="23"/>
      <c r="J44" s="23"/>
      <c r="L44" s="23"/>
      <c r="N44" s="23"/>
      <c r="P44" s="23"/>
      <c r="R44" s="23"/>
      <c r="T44" s="23"/>
      <c r="U44" s="22">
        <f>MAX(U7,U11,U15,U19,U23,U27,U31,U35,U39,U43)</f>
        <v>157</v>
      </c>
      <c r="V44" s="22">
        <f>MAX(V7,V11,V15,V19,V23,V27,V31,V35,V39,V43)</f>
        <v>153</v>
      </c>
      <c r="W44" s="25">
        <f>MAX(W7,W11,W15,W19,W23,W27,W31,W35,W39,W43)</f>
        <v>310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</row>
    <row r="45" spans="2:203" s="13" customFormat="1" ht="12.75">
      <c r="B45" s="12"/>
      <c r="D45" s="14"/>
      <c r="E45" s="15"/>
      <c r="F45" s="14"/>
      <c r="H45" s="14"/>
      <c r="J45" s="14"/>
      <c r="L45" s="14"/>
      <c r="N45" s="14"/>
      <c r="P45" s="14"/>
      <c r="R45" s="14"/>
      <c r="T45" s="14"/>
      <c r="W45" s="3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</row>
    <row r="46" spans="2:203" s="13" customFormat="1" ht="12.75">
      <c r="B46" s="35" t="s">
        <v>6</v>
      </c>
      <c r="C46" s="36">
        <f aca="true" t="shared" si="22" ref="C46:W46">SUM(C7,C11,C15,C19,C23,C27,C31,C35,C39,C43)</f>
        <v>270</v>
      </c>
      <c r="D46" s="37">
        <f t="shared" si="22"/>
        <v>270</v>
      </c>
      <c r="E46" s="36">
        <f t="shared" si="22"/>
        <v>270</v>
      </c>
      <c r="F46" s="37">
        <f t="shared" si="22"/>
        <v>270</v>
      </c>
      <c r="G46" s="36">
        <f t="shared" si="22"/>
        <v>270</v>
      </c>
      <c r="H46" s="37">
        <f t="shared" si="22"/>
        <v>270</v>
      </c>
      <c r="I46" s="36">
        <f t="shared" si="22"/>
        <v>270</v>
      </c>
      <c r="J46" s="37">
        <f t="shared" si="22"/>
        <v>270</v>
      </c>
      <c r="K46" s="36">
        <f t="shared" si="22"/>
        <v>270</v>
      </c>
      <c r="L46" s="37">
        <f t="shared" si="22"/>
        <v>270</v>
      </c>
      <c r="M46" s="36">
        <f t="shared" si="22"/>
        <v>0</v>
      </c>
      <c r="N46" s="37">
        <f t="shared" si="22"/>
        <v>0</v>
      </c>
      <c r="O46" s="36">
        <f t="shared" si="22"/>
        <v>0</v>
      </c>
      <c r="P46" s="37">
        <f t="shared" si="22"/>
        <v>0</v>
      </c>
      <c r="Q46" s="36">
        <f t="shared" si="22"/>
        <v>0</v>
      </c>
      <c r="R46" s="37">
        <f t="shared" si="22"/>
        <v>0</v>
      </c>
      <c r="S46" s="36">
        <f t="shared" si="22"/>
        <v>0</v>
      </c>
      <c r="T46" s="37">
        <f t="shared" si="22"/>
        <v>0</v>
      </c>
      <c r="U46" s="36">
        <f t="shared" si="22"/>
        <v>1350</v>
      </c>
      <c r="V46" s="36">
        <f t="shared" si="22"/>
        <v>1350</v>
      </c>
      <c r="W46" s="38">
        <f t="shared" si="22"/>
        <v>2700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</row>
    <row r="47" spans="2:203" s="13" customFormat="1" ht="12.75">
      <c r="B47" s="43"/>
      <c r="C47" s="36"/>
      <c r="D47" s="44"/>
      <c r="E47" s="36"/>
      <c r="F47" s="44"/>
      <c r="G47" s="36"/>
      <c r="H47" s="44"/>
      <c r="I47" s="36"/>
      <c r="J47" s="44"/>
      <c r="K47" s="36"/>
      <c r="L47" s="36"/>
      <c r="M47" s="36"/>
      <c r="N47" s="44"/>
      <c r="O47" s="36"/>
      <c r="P47" s="44"/>
      <c r="Q47" s="36"/>
      <c r="R47" s="44"/>
      <c r="S47" s="36"/>
      <c r="T47" s="44"/>
      <c r="U47" s="36"/>
      <c r="V47" s="36"/>
      <c r="W47" s="38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</row>
    <row r="49" spans="1:3" ht="12.75">
      <c r="A49" s="42" t="s">
        <v>22</v>
      </c>
      <c r="B49" s="54">
        <f ca="1">TODAY()</f>
        <v>43158</v>
      </c>
      <c r="C49" s="54"/>
    </row>
  </sheetData>
  <sheetProtection/>
  <mergeCells count="19">
    <mergeCell ref="Q2:R2"/>
    <mergeCell ref="S2:T2"/>
    <mergeCell ref="O1:P1"/>
    <mergeCell ref="Q1:R1"/>
    <mergeCell ref="S1:T1"/>
    <mergeCell ref="C2:D2"/>
    <mergeCell ref="E2:F2"/>
    <mergeCell ref="G2:H2"/>
    <mergeCell ref="K2:L2"/>
    <mergeCell ref="I2:J2"/>
    <mergeCell ref="B49:C49"/>
    <mergeCell ref="M2:N2"/>
    <mergeCell ref="O2:P2"/>
    <mergeCell ref="C1:D1"/>
    <mergeCell ref="E1:F1"/>
    <mergeCell ref="G1:H1"/>
    <mergeCell ref="K1:L1"/>
    <mergeCell ref="I1:J1"/>
    <mergeCell ref="M1:N1"/>
  </mergeCells>
  <printOptions/>
  <pageMargins left="0.25" right="0.25" top="1" bottom="0.25" header="0.25" footer="0.5"/>
  <pageSetup horizontalDpi="600" verticalDpi="600" orientation="landscape" scale="80" r:id="rId1"/>
  <headerFooter alignWithMargins="0">
    <oddHeader>&amp;C&amp;"Arial,Bold"&amp;12Catalina Cup 2017-2018
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5">
      <selection activeCell="K8" sqref="K8"/>
    </sheetView>
  </sheetViews>
  <sheetFormatPr defaultColWidth="9.140625" defaultRowHeight="12.75"/>
  <cols>
    <col min="1" max="1" width="29.7109375" style="46" customWidth="1"/>
    <col min="2" max="4" width="10.7109375" style="46" customWidth="1"/>
    <col min="5" max="7" width="9.140625" style="45" customWidth="1"/>
  </cols>
  <sheetData>
    <row r="1" spans="1:4" ht="20.25">
      <c r="A1" s="58" t="s">
        <v>28</v>
      </c>
      <c r="B1" s="58"/>
      <c r="C1" s="58"/>
      <c r="D1" s="58"/>
    </row>
    <row r="2" spans="1:4" ht="20.25">
      <c r="A2" s="59" t="s">
        <v>29</v>
      </c>
      <c r="B2" s="59"/>
      <c r="C2" s="59"/>
      <c r="D2" s="59"/>
    </row>
    <row r="3" spans="1:4" ht="20.25">
      <c r="A3" s="60">
        <f ca="1">TODAY()</f>
        <v>43158</v>
      </c>
      <c r="B3" s="60"/>
      <c r="C3" s="60"/>
      <c r="D3" s="60"/>
    </row>
    <row r="4" spans="1:4" ht="20.25">
      <c r="A4" s="48"/>
      <c r="B4" s="48"/>
      <c r="C4" s="48"/>
      <c r="D4" s="48"/>
    </row>
    <row r="5" spans="1:4" ht="21">
      <c r="A5" s="49"/>
      <c r="B5" s="53" t="s">
        <v>4</v>
      </c>
      <c r="C5" s="53" t="s">
        <v>5</v>
      </c>
      <c r="D5" s="53" t="s">
        <v>26</v>
      </c>
    </row>
    <row r="6" spans="1:4" ht="20.25">
      <c r="A6" s="47" t="s">
        <v>7</v>
      </c>
      <c r="B6" s="50">
        <f>'17-18 season'!U7</f>
        <v>131</v>
      </c>
      <c r="C6" s="50">
        <f>'17-18 season'!V7</f>
        <v>138</v>
      </c>
      <c r="D6" s="50">
        <f>'17-18 season'!W7</f>
        <v>269</v>
      </c>
    </row>
    <row r="7" spans="1:4" ht="20.25">
      <c r="A7" s="47" t="s">
        <v>10</v>
      </c>
      <c r="B7" s="50">
        <f>'17-18 season'!U11</f>
        <v>123.5</v>
      </c>
      <c r="C7" s="50">
        <f>'17-18 season'!V11</f>
        <v>132.5</v>
      </c>
      <c r="D7" s="50">
        <f>'17-18 season'!W11</f>
        <v>256</v>
      </c>
    </row>
    <row r="8" spans="1:4" ht="20.25">
      <c r="A8" s="47" t="s">
        <v>24</v>
      </c>
      <c r="B8" s="50">
        <f>'17-18 season'!U15</f>
        <v>123.5</v>
      </c>
      <c r="C8" s="50">
        <f>'17-18 season'!V15</f>
        <v>119.5</v>
      </c>
      <c r="D8" s="50">
        <f>'17-18 season'!W15</f>
        <v>243</v>
      </c>
    </row>
    <row r="9" spans="1:4" ht="20.25">
      <c r="A9" s="47" t="s">
        <v>11</v>
      </c>
      <c r="B9" s="50">
        <f>'17-18 season'!U19</f>
        <v>140</v>
      </c>
      <c r="C9" s="50">
        <f>'17-18 season'!V19</f>
        <v>137.5</v>
      </c>
      <c r="D9" s="50">
        <f>'17-18 season'!W19</f>
        <v>277.5</v>
      </c>
    </row>
    <row r="10" spans="1:4" ht="20.25">
      <c r="A10" s="47" t="s">
        <v>21</v>
      </c>
      <c r="B10" s="50">
        <f>'17-18 season'!U23</f>
        <v>143</v>
      </c>
      <c r="C10" s="50">
        <f>'17-18 season'!V23</f>
        <v>134</v>
      </c>
      <c r="D10" s="50">
        <f>'17-18 season'!W23</f>
        <v>277</v>
      </c>
    </row>
    <row r="11" spans="1:4" ht="20.25">
      <c r="A11" s="47" t="s">
        <v>12</v>
      </c>
      <c r="B11" s="50">
        <f>'17-18 season'!U27</f>
        <v>157</v>
      </c>
      <c r="C11" s="50">
        <f>'17-18 season'!V27</f>
        <v>153</v>
      </c>
      <c r="D11" s="50">
        <f>'17-18 season'!W27</f>
        <v>310</v>
      </c>
    </row>
    <row r="12" spans="1:4" ht="20.25">
      <c r="A12" s="47" t="s">
        <v>8</v>
      </c>
      <c r="B12" s="50">
        <f>'17-18 season'!U31</f>
        <v>147</v>
      </c>
      <c r="C12" s="50">
        <f>'17-18 season'!V31</f>
        <v>135</v>
      </c>
      <c r="D12" s="50">
        <f>'17-18 season'!W31</f>
        <v>282</v>
      </c>
    </row>
    <row r="13" spans="1:4" ht="20.25">
      <c r="A13" s="47" t="s">
        <v>9</v>
      </c>
      <c r="B13" s="50">
        <f>'17-18 season'!U35</f>
        <v>122</v>
      </c>
      <c r="C13" s="50">
        <f>'17-18 season'!V35</f>
        <v>130</v>
      </c>
      <c r="D13" s="50">
        <f>'17-18 season'!W35</f>
        <v>252</v>
      </c>
    </row>
    <row r="14" spans="1:4" ht="20.25">
      <c r="A14" s="47" t="s">
        <v>13</v>
      </c>
      <c r="B14" s="50">
        <f>'17-18 season'!U39</f>
        <v>137</v>
      </c>
      <c r="C14" s="50">
        <f>'17-18 season'!V39</f>
        <v>140</v>
      </c>
      <c r="D14" s="50">
        <f>'17-18 season'!W39</f>
        <v>277</v>
      </c>
    </row>
    <row r="15" spans="1:4" ht="20.25">
      <c r="A15" s="47" t="s">
        <v>25</v>
      </c>
      <c r="B15" s="50">
        <f>'17-18 season'!U43</f>
        <v>126</v>
      </c>
      <c r="C15" s="50">
        <f>'17-18 season'!V43</f>
        <v>130.5</v>
      </c>
      <c r="D15" s="50">
        <f>'17-18 season'!W43</f>
        <v>256.5</v>
      </c>
    </row>
    <row r="17" spans="1:4" ht="21">
      <c r="A17" s="51" t="s">
        <v>27</v>
      </c>
      <c r="B17" s="52">
        <f>MAX(B6:B15)</f>
        <v>157</v>
      </c>
      <c r="C17" s="52">
        <f>MAX(C6:C15)</f>
        <v>153</v>
      </c>
      <c r="D17" s="52">
        <f>MAX(D6:D15)</f>
        <v>310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Rental1</cp:lastModifiedBy>
  <cp:lastPrinted>2018-02-28T03:16:50Z</cp:lastPrinted>
  <dcterms:created xsi:type="dcterms:W3CDTF">2015-11-28T11:02:54Z</dcterms:created>
  <dcterms:modified xsi:type="dcterms:W3CDTF">2018-02-28T03:17:25Z</dcterms:modified>
  <cp:category/>
  <cp:version/>
  <cp:contentType/>
  <cp:contentStatus/>
</cp:coreProperties>
</file>