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0260" windowHeight="8115"/>
  </bookViews>
  <sheets>
    <sheet name="2019 Final" sheetId="3" r:id="rId1"/>
    <sheet name="2019 Prelim 12.02.18" sheetId="13" r:id="rId2"/>
    <sheet name="2019 Prelim 08.08.18" sheetId="12" r:id="rId3"/>
    <sheet name="2019 Prelim 08.04.18" sheetId="11" r:id="rId4"/>
    <sheet name="2018 Budget FINAL" sheetId="10" r:id="rId5"/>
    <sheet name="2016" sheetId="5" r:id="rId6"/>
    <sheet name="2015" sheetId="4" r:id="rId7"/>
  </sheets>
  <definedNames>
    <definedName name="_xlnm.Print_Area" localSheetId="0">'2019 Final'!$A$1:$I$90</definedName>
    <definedName name="_xlnm.Print_Area" localSheetId="3">'2019 Prelim 08.04.18'!$A$1:$H$143</definedName>
    <definedName name="_xlnm.Print_Area" localSheetId="2">'2019 Prelim 08.08.18'!$A$1:$J$143</definedName>
    <definedName name="_xlnm.Print_Area" localSheetId="1">'2019 Prelim 12.02.18'!$A$1:$I$144</definedName>
    <definedName name="_xlnm.Print_Titles" localSheetId="6">'2015'!$1:$4</definedName>
    <definedName name="_xlnm.Print_Titles" localSheetId="5">'2016'!$1:$4</definedName>
    <definedName name="_xlnm.Print_Titles" localSheetId="4">'2018 Budget FINAL'!$1:$4</definedName>
    <definedName name="_xlnm.Print_Titles" localSheetId="3">'2019 Prelim 08.04.18'!$1:$4</definedName>
    <definedName name="_xlnm.Print_Titles" localSheetId="2">'2019 Prelim 08.08.18'!$1:$4</definedName>
    <definedName name="_xlnm.Print_Titles" localSheetId="1">'2019 Prelim 12.02.18'!$1:$4</definedName>
  </definedNames>
  <calcPr calcId="125725"/>
</workbook>
</file>

<file path=xl/calcChain.xml><?xml version="1.0" encoding="utf-8"?>
<calcChain xmlns="http://schemas.openxmlformats.org/spreadsheetml/2006/main">
  <c r="E24" i="3"/>
  <c r="G24" l="1"/>
  <c r="E19"/>
  <c r="E86"/>
  <c r="C86"/>
  <c r="G84"/>
  <c r="G80"/>
  <c r="G79"/>
  <c r="G78"/>
  <c r="G77"/>
  <c r="G76"/>
  <c r="G70"/>
  <c r="G69"/>
  <c r="G68"/>
  <c r="G67"/>
  <c r="G66"/>
  <c r="G62"/>
  <c r="G61"/>
  <c r="G60"/>
  <c r="G59"/>
  <c r="G58"/>
  <c r="G54"/>
  <c r="G53"/>
  <c r="G52"/>
  <c r="G51"/>
  <c r="G50"/>
  <c r="G49"/>
  <c r="G48"/>
  <c r="G83"/>
  <c r="G82"/>
  <c r="G75"/>
  <c r="G34"/>
  <c r="G81"/>
  <c r="G40"/>
  <c r="G43"/>
  <c r="G42"/>
  <c r="G41"/>
  <c r="G39"/>
  <c r="G38"/>
  <c r="G37"/>
  <c r="G36"/>
  <c r="G35"/>
  <c r="G33"/>
  <c r="G32"/>
  <c r="G31"/>
  <c r="G30"/>
  <c r="G29"/>
  <c r="G28"/>
  <c r="G26"/>
  <c r="G25"/>
  <c r="E23"/>
  <c r="G23" s="1"/>
  <c r="G22"/>
  <c r="G21"/>
  <c r="G20"/>
  <c r="G18"/>
  <c r="G17"/>
  <c r="G16"/>
  <c r="G13"/>
  <c r="G12"/>
  <c r="C11"/>
  <c r="C44" s="1"/>
  <c r="G10"/>
  <c r="G9"/>
  <c r="G8"/>
  <c r="C89" l="1"/>
  <c r="G86"/>
  <c r="G56"/>
  <c r="G72"/>
  <c r="G11"/>
  <c r="G64"/>
  <c r="E44"/>
  <c r="E89" s="1"/>
  <c r="G19"/>
  <c r="G44" l="1"/>
  <c r="G89"/>
  <c r="C48" i="13" l="1"/>
  <c r="C68" s="1"/>
  <c r="G122"/>
  <c r="G34"/>
  <c r="I149"/>
  <c r="I151" s="1"/>
  <c r="E139"/>
  <c r="C139"/>
  <c r="G137"/>
  <c r="G136"/>
  <c r="G135"/>
  <c r="G134"/>
  <c r="G133"/>
  <c r="G132"/>
  <c r="G131"/>
  <c r="G130"/>
  <c r="G129"/>
  <c r="G128"/>
  <c r="G127"/>
  <c r="G126"/>
  <c r="G125"/>
  <c r="G124"/>
  <c r="G123"/>
  <c r="G121"/>
  <c r="G116"/>
  <c r="G115"/>
  <c r="G114"/>
  <c r="G113"/>
  <c r="G112"/>
  <c r="G108"/>
  <c r="G107"/>
  <c r="G106"/>
  <c r="G105"/>
  <c r="G104"/>
  <c r="G100"/>
  <c r="G99"/>
  <c r="G98"/>
  <c r="G97"/>
  <c r="G96"/>
  <c r="G95"/>
  <c r="G94"/>
  <c r="E90"/>
  <c r="C90"/>
  <c r="G88"/>
  <c r="G87"/>
  <c r="G86"/>
  <c r="G85"/>
  <c r="G84"/>
  <c r="G83"/>
  <c r="G82"/>
  <c r="G81"/>
  <c r="G80"/>
  <c r="G79"/>
  <c r="G78"/>
  <c r="G77"/>
  <c r="G76"/>
  <c r="G75"/>
  <c r="G74"/>
  <c r="G73"/>
  <c r="G72"/>
  <c r="E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E20"/>
  <c r="G20" s="1"/>
  <c r="G19"/>
  <c r="G18"/>
  <c r="G17"/>
  <c r="E16"/>
  <c r="E44" s="1"/>
  <c r="G15"/>
  <c r="G14"/>
  <c r="G13"/>
  <c r="G10"/>
  <c r="C9"/>
  <c r="G9" s="1"/>
  <c r="C8"/>
  <c r="G8" s="1"/>
  <c r="C7"/>
  <c r="G7" s="1"/>
  <c r="G6"/>
  <c r="G5"/>
  <c r="G48" l="1"/>
  <c r="G90"/>
  <c r="G102"/>
  <c r="G118"/>
  <c r="G110"/>
  <c r="G68"/>
  <c r="E144"/>
  <c r="G139"/>
  <c r="C44"/>
  <c r="G16"/>
  <c r="G44" l="1"/>
  <c r="C144"/>
  <c r="G144" s="1"/>
  <c r="E14" i="12" l="1"/>
  <c r="I150"/>
  <c r="I148"/>
  <c r="E138"/>
  <c r="C138"/>
  <c r="G138" s="1"/>
  <c r="G136"/>
  <c r="G135"/>
  <c r="G134"/>
  <c r="G133"/>
  <c r="G132"/>
  <c r="G131"/>
  <c r="G130"/>
  <c r="G129"/>
  <c r="G128"/>
  <c r="G127"/>
  <c r="G126"/>
  <c r="G125"/>
  <c r="G124"/>
  <c r="G123"/>
  <c r="G122"/>
  <c r="G121"/>
  <c r="G117"/>
  <c r="G116"/>
  <c r="G115"/>
  <c r="G114"/>
  <c r="G119" s="1"/>
  <c r="G113"/>
  <c r="G109"/>
  <c r="G108"/>
  <c r="G107"/>
  <c r="G106"/>
  <c r="G111" s="1"/>
  <c r="G105"/>
  <c r="G101"/>
  <c r="G100"/>
  <c r="G99"/>
  <c r="G98"/>
  <c r="G97"/>
  <c r="G96"/>
  <c r="G103" s="1"/>
  <c r="G95"/>
  <c r="E91"/>
  <c r="C91"/>
  <c r="G91" s="1"/>
  <c r="G89"/>
  <c r="G88"/>
  <c r="G87"/>
  <c r="G86"/>
  <c r="G85"/>
  <c r="G84"/>
  <c r="G83"/>
  <c r="G82"/>
  <c r="G81"/>
  <c r="G80"/>
  <c r="G79"/>
  <c r="G78"/>
  <c r="G77"/>
  <c r="G76"/>
  <c r="G75"/>
  <c r="G74"/>
  <c r="G73"/>
  <c r="E69"/>
  <c r="C69"/>
  <c r="G69" s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C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E18"/>
  <c r="E41" s="1"/>
  <c r="E143" s="1"/>
  <c r="G17"/>
  <c r="G16"/>
  <c r="G15"/>
  <c r="G14"/>
  <c r="G13"/>
  <c r="G12"/>
  <c r="G11"/>
  <c r="G10"/>
  <c r="G9"/>
  <c r="C9"/>
  <c r="G8"/>
  <c r="C8"/>
  <c r="G7"/>
  <c r="C7"/>
  <c r="G6"/>
  <c r="G5"/>
  <c r="I148" i="11"/>
  <c r="I150" s="1"/>
  <c r="G41" i="12" l="1"/>
  <c r="C143"/>
  <c r="G143" s="1"/>
  <c r="E18" i="11" l="1"/>
  <c r="C9"/>
  <c r="C8"/>
  <c r="C6"/>
  <c r="C7"/>
  <c r="C5"/>
  <c r="E138" l="1"/>
  <c r="C138"/>
  <c r="G136"/>
  <c r="G135"/>
  <c r="G134"/>
  <c r="G133"/>
  <c r="G132"/>
  <c r="G131"/>
  <c r="G130"/>
  <c r="G129"/>
  <c r="G128"/>
  <c r="G127"/>
  <c r="G126"/>
  <c r="G125"/>
  <c r="G124"/>
  <c r="G123"/>
  <c r="G122"/>
  <c r="G121"/>
  <c r="G117"/>
  <c r="G116"/>
  <c r="G115"/>
  <c r="G114"/>
  <c r="G113"/>
  <c r="G109"/>
  <c r="G108"/>
  <c r="G107"/>
  <c r="G106"/>
  <c r="G105"/>
  <c r="G101"/>
  <c r="G100"/>
  <c r="G99"/>
  <c r="G98"/>
  <c r="G97"/>
  <c r="G96"/>
  <c r="G95"/>
  <c r="E91"/>
  <c r="C91"/>
  <c r="G89"/>
  <c r="G88"/>
  <c r="G87"/>
  <c r="G86"/>
  <c r="G85"/>
  <c r="G84"/>
  <c r="G83"/>
  <c r="G82"/>
  <c r="G81"/>
  <c r="G80"/>
  <c r="G79"/>
  <c r="G78"/>
  <c r="G77"/>
  <c r="G76"/>
  <c r="G75"/>
  <c r="G74"/>
  <c r="G73"/>
  <c r="E69"/>
  <c r="C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C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41"/>
  <c r="G13"/>
  <c r="G12"/>
  <c r="G11"/>
  <c r="G10"/>
  <c r="G9"/>
  <c r="G8"/>
  <c r="G7"/>
  <c r="G6"/>
  <c r="G5"/>
  <c r="G108" i="10"/>
  <c r="G116"/>
  <c r="G114"/>
  <c r="G106"/>
  <c r="G96"/>
  <c r="E138"/>
  <c r="C138"/>
  <c r="G136"/>
  <c r="G135"/>
  <c r="G134"/>
  <c r="G133"/>
  <c r="G132"/>
  <c r="G131"/>
  <c r="G130"/>
  <c r="G129"/>
  <c r="G128"/>
  <c r="G127"/>
  <c r="G126"/>
  <c r="G125"/>
  <c r="G124"/>
  <c r="G123"/>
  <c r="G122"/>
  <c r="G121"/>
  <c r="G117"/>
  <c r="G115"/>
  <c r="G113"/>
  <c r="G109"/>
  <c r="G107"/>
  <c r="G105"/>
  <c r="G101"/>
  <c r="G100"/>
  <c r="G99"/>
  <c r="G98"/>
  <c r="G97"/>
  <c r="G95"/>
  <c r="E91"/>
  <c r="C91"/>
  <c r="G91" s="1"/>
  <c r="G89"/>
  <c r="G88"/>
  <c r="G87"/>
  <c r="G86"/>
  <c r="G85"/>
  <c r="G84"/>
  <c r="G83"/>
  <c r="G82"/>
  <c r="G81"/>
  <c r="G80"/>
  <c r="G79"/>
  <c r="G78"/>
  <c r="G77"/>
  <c r="G76"/>
  <c r="G75"/>
  <c r="G74"/>
  <c r="G73"/>
  <c r="E69"/>
  <c r="C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C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E14"/>
  <c r="G14" s="1"/>
  <c r="G13"/>
  <c r="G12"/>
  <c r="G11"/>
  <c r="G10"/>
  <c r="G9"/>
  <c r="G8"/>
  <c r="G7"/>
  <c r="G6"/>
  <c r="G5"/>
  <c r="G91" i="11" l="1"/>
  <c r="E143"/>
  <c r="G69"/>
  <c r="C143"/>
  <c r="G138"/>
  <c r="G103"/>
  <c r="G119"/>
  <c r="G111"/>
  <c r="G41"/>
  <c r="G103" i="10"/>
  <c r="G69"/>
  <c r="G111"/>
  <c r="G138"/>
  <c r="G119"/>
  <c r="C143"/>
  <c r="E41"/>
  <c r="E143" s="1"/>
  <c r="G143" i="11" l="1"/>
  <c r="G143" i="10"/>
  <c r="G41"/>
  <c r="C104" i="5" l="1"/>
  <c r="C82"/>
  <c r="E133"/>
  <c r="C133"/>
  <c r="G131"/>
  <c r="G130"/>
  <c r="G129"/>
  <c r="G128"/>
  <c r="G127"/>
  <c r="G126"/>
  <c r="G125"/>
  <c r="G124"/>
  <c r="G123"/>
  <c r="G122"/>
  <c r="G121"/>
  <c r="G120"/>
  <c r="G119"/>
  <c r="G118"/>
  <c r="G117"/>
  <c r="G116"/>
  <c r="G112"/>
  <c r="G111"/>
  <c r="G110"/>
  <c r="G106"/>
  <c r="G105"/>
  <c r="G104"/>
  <c r="G100"/>
  <c r="G99"/>
  <c r="G98"/>
  <c r="G97"/>
  <c r="G96"/>
  <c r="E92"/>
  <c r="C92"/>
  <c r="G92" s="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E69"/>
  <c r="C69"/>
  <c r="G69" s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E41"/>
  <c r="E138" s="1"/>
  <c r="C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5" i="4"/>
  <c r="E133"/>
  <c r="C133"/>
  <c r="G131"/>
  <c r="G130"/>
  <c r="G129"/>
  <c r="G128"/>
  <c r="G127"/>
  <c r="G126"/>
  <c r="G125"/>
  <c r="G124"/>
  <c r="G123"/>
  <c r="G122"/>
  <c r="G121"/>
  <c r="G120"/>
  <c r="G119"/>
  <c r="G118"/>
  <c r="G117"/>
  <c r="G116"/>
  <c r="G112"/>
  <c r="G111"/>
  <c r="G110"/>
  <c r="G106"/>
  <c r="G105"/>
  <c r="G104"/>
  <c r="G100"/>
  <c r="G99"/>
  <c r="G98"/>
  <c r="G97"/>
  <c r="G96"/>
  <c r="E92"/>
  <c r="C92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E69"/>
  <c r="C69"/>
  <c r="G69" s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E41"/>
  <c r="E138" s="1"/>
  <c r="C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08" i="5" l="1"/>
  <c r="G102"/>
  <c r="G114"/>
  <c r="G133"/>
  <c r="C138"/>
  <c r="G138" s="1"/>
  <c r="G41"/>
  <c r="G133" i="4"/>
  <c r="G108"/>
  <c r="G102"/>
  <c r="G114"/>
  <c r="G92"/>
  <c r="C138"/>
  <c r="G138" s="1"/>
  <c r="G41"/>
</calcChain>
</file>

<file path=xl/comments1.xml><?xml version="1.0" encoding="utf-8"?>
<comments xmlns="http://schemas.openxmlformats.org/spreadsheetml/2006/main">
  <authors>
    <author>Sue Vander Jagt</author>
  </authors>
  <commentList>
    <comment ref="E78" authorId="0">
      <text>
        <r>
          <rPr>
            <b/>
            <sz val="9"/>
            <color indexed="81"/>
            <rFont val="Tahoma"/>
            <family val="2"/>
          </rPr>
          <t>Sue Vander Jagt:</t>
        </r>
        <r>
          <rPr>
            <sz val="9"/>
            <color indexed="81"/>
            <rFont val="Tahoma"/>
            <family val="2"/>
          </rPr>
          <t xml:space="preserve">
Listed as Gifts &amp; Donations but so close to the Luncheon total I moved it here.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Sue Vander Jagt:</t>
        </r>
        <r>
          <rPr>
            <sz val="9"/>
            <color indexed="81"/>
            <rFont val="Tahoma"/>
            <family val="2"/>
          </rPr>
          <t xml:space="preserve">
Listed as Other Expenses
</t>
        </r>
      </text>
    </comment>
  </commentList>
</comments>
</file>

<file path=xl/sharedStrings.xml><?xml version="1.0" encoding="utf-8"?>
<sst xmlns="http://schemas.openxmlformats.org/spreadsheetml/2006/main" count="697" uniqueCount="180">
  <si>
    <t>Account</t>
  </si>
  <si>
    <t>Income</t>
  </si>
  <si>
    <t>Expense</t>
  </si>
  <si>
    <t>Difference</t>
  </si>
  <si>
    <t>Comment</t>
  </si>
  <si>
    <t>Events/Tournaments</t>
  </si>
  <si>
    <t>In/Out Events</t>
  </si>
  <si>
    <t>TOTALS</t>
  </si>
  <si>
    <t>Membership Dues</t>
  </si>
  <si>
    <t>Extra Handbooks</t>
  </si>
  <si>
    <t>Associate Member Dues</t>
  </si>
  <si>
    <t>Handicap Only Member Dues</t>
  </si>
  <si>
    <t>Honorary Member Dues</t>
  </si>
  <si>
    <t>GRAND TOTAL</t>
  </si>
  <si>
    <t>Eclectic</t>
  </si>
  <si>
    <t>Hole In One</t>
  </si>
  <si>
    <t>Cancer Tournament</t>
  </si>
  <si>
    <t>Home and Home</t>
  </si>
  <si>
    <t>Southern District</t>
  </si>
  <si>
    <t>Charity</t>
  </si>
  <si>
    <t>Luncheon Donations</t>
  </si>
  <si>
    <t>Sadie Hawkins</t>
  </si>
  <si>
    <t>Three Jills &amp; a Jack</t>
  </si>
  <si>
    <t>Club Championship</t>
  </si>
  <si>
    <t>Cactus Classic</t>
  </si>
  <si>
    <t>Presidents Cup</t>
  </si>
  <si>
    <t>Samson &amp; Delilah</t>
  </si>
  <si>
    <t>Marketing</t>
  </si>
  <si>
    <t>Sponors</t>
  </si>
  <si>
    <t>Other Income</t>
  </si>
  <si>
    <t>Association Fees</t>
  </si>
  <si>
    <t>AWGA Dues</t>
  </si>
  <si>
    <t>AWGA Handicap Services</t>
  </si>
  <si>
    <t>Kachina</t>
  </si>
  <si>
    <t>ACE Day</t>
  </si>
  <si>
    <t>Guest Day</t>
  </si>
  <si>
    <t>Most Improved Golfer</t>
  </si>
  <si>
    <t>State Medallion</t>
  </si>
  <si>
    <t>Sweeps</t>
  </si>
  <si>
    <t>Bank Fees</t>
  </si>
  <si>
    <t>Signage</t>
  </si>
  <si>
    <t>Other Marketing Expenses</t>
  </si>
  <si>
    <t>Other Marketing Income</t>
  </si>
  <si>
    <t>AWGA Seminars</t>
  </si>
  <si>
    <t>Computer &amp; Software</t>
  </si>
  <si>
    <t>President's Gift</t>
  </si>
  <si>
    <t>Printing &amp; Copies</t>
  </si>
  <si>
    <t>Printing Handbooks</t>
  </si>
  <si>
    <t>Year End Gifts - Staff</t>
  </si>
  <si>
    <t>Club Champion Award</t>
  </si>
  <si>
    <t>Club Champion Flight Winners</t>
  </si>
  <si>
    <t>Club Champion Party</t>
  </si>
  <si>
    <t>Senior Club Champion</t>
  </si>
  <si>
    <t>Cactus Champion Award</t>
  </si>
  <si>
    <t>Other Cactus Classic</t>
  </si>
  <si>
    <t>Presidents Champion Award</t>
  </si>
  <si>
    <t>Other President's Cup</t>
  </si>
  <si>
    <t>Engraving</t>
  </si>
  <si>
    <t>Gifts &amp; Donations</t>
  </si>
  <si>
    <t>Guest Luncheons</t>
  </si>
  <si>
    <t>Historian Photographer</t>
  </si>
  <si>
    <t>Installation of Officers</t>
  </si>
  <si>
    <t>Miscellaneous</t>
  </si>
  <si>
    <t>Club Championship Total</t>
  </si>
  <si>
    <t>Cactus Classic Total</t>
  </si>
  <si>
    <t>Presidents Cup Total</t>
  </si>
  <si>
    <t>LAGOS</t>
  </si>
  <si>
    <t>Special Tournaments</t>
  </si>
  <si>
    <t>$490 income difference in Event Receipts</t>
  </si>
  <si>
    <t>Catalina Cup</t>
  </si>
  <si>
    <t>Special Tournament Expense</t>
  </si>
  <si>
    <t>Uncategorized</t>
  </si>
  <si>
    <t>recurring</t>
  </si>
  <si>
    <t>128 members</t>
  </si>
  <si>
    <t>110 + 4 new members</t>
  </si>
  <si>
    <t>10 members</t>
  </si>
  <si>
    <t>4 members</t>
  </si>
  <si>
    <t>Didn't show up on budget; need to fix</t>
  </si>
  <si>
    <t>reduced $200</t>
  </si>
  <si>
    <t>eliminated</t>
  </si>
  <si>
    <t>reduced by $100</t>
  </si>
  <si>
    <t>lodging &amp; food reduced $200 based on past expense</t>
  </si>
  <si>
    <t>Budgeted at $1,175</t>
  </si>
  <si>
    <t>Budgeted at $50</t>
  </si>
  <si>
    <t>Budgeted at $500</t>
  </si>
  <si>
    <t>Budgeted at $520</t>
  </si>
  <si>
    <t>Budgeted at $2,245</t>
  </si>
  <si>
    <t>Budgeted at $1,092</t>
  </si>
  <si>
    <t>Budgeted at $700</t>
  </si>
  <si>
    <t>Budgeted at $410</t>
  </si>
  <si>
    <t>Budgeted at $350</t>
  </si>
  <si>
    <t>Budgeted at $2,552</t>
  </si>
  <si>
    <t>($190) card stock and rule guides not needed for 2018</t>
  </si>
  <si>
    <t>11 months + ACE of the year</t>
  </si>
  <si>
    <t>up $45 for possible check order, etc.</t>
  </si>
  <si>
    <t>eliminated. 4 medallions purchased in 2017</t>
  </si>
  <si>
    <t>increased $285 for actual cost</t>
  </si>
  <si>
    <t>1/2 due Jan; 1/2 later</t>
  </si>
  <si>
    <t>Senior Club Champion Award</t>
  </si>
  <si>
    <t>Champion Award split out</t>
  </si>
  <si>
    <t>reduce flight payout</t>
  </si>
  <si>
    <t>reduced $450</t>
  </si>
  <si>
    <t>Actual</t>
  </si>
  <si>
    <t>reduced by $51</t>
  </si>
  <si>
    <t>Sponsors</t>
  </si>
  <si>
    <t>SPONSOR DONATION</t>
  </si>
  <si>
    <t>reduce flight payout to 8/6/4; pledge came after acceptance. No change.</t>
  </si>
  <si>
    <t>Pay-outs</t>
  </si>
  <si>
    <t>Other Presidents Cup</t>
  </si>
  <si>
    <t>SaddleBrooke Cup (Summer)</t>
  </si>
  <si>
    <t>SaddleBrooke Cup (Winter)</t>
  </si>
  <si>
    <t>split $150 into 2 separate tournaments</t>
  </si>
  <si>
    <t>2019 Prelim Budget 080418</t>
  </si>
  <si>
    <t>2019 Prelim Budget 08.04.18</t>
  </si>
  <si>
    <t>Notes</t>
  </si>
  <si>
    <t>Make sure this matches estimated members</t>
  </si>
  <si>
    <t>115 members @ $115</t>
  </si>
  <si>
    <t>15 members @ $40</t>
  </si>
  <si>
    <t>4 members @ $75</t>
  </si>
  <si>
    <t>10 members @ $10</t>
  </si>
  <si>
    <t>10 extras @ $10</t>
  </si>
  <si>
    <t>134 members at $30 (assuming 2018 payment)</t>
  </si>
  <si>
    <t>11 months @ $50 + $100 for ACE of the year</t>
  </si>
  <si>
    <t>$200 participation + $150 food/lodging</t>
  </si>
  <si>
    <t>115 full members @ $50</t>
  </si>
  <si>
    <t>increase due to 2018 expense but not as much due to unique purchase</t>
  </si>
  <si>
    <t>??</t>
  </si>
  <si>
    <t>sponsors  paid by sponsor money</t>
  </si>
  <si>
    <t>self-funded with some sponsor support, if available</t>
  </si>
  <si>
    <t>Planned Carryover</t>
  </si>
  <si>
    <t>115 members @ $120</t>
  </si>
  <si>
    <t>4 members @ $80</t>
  </si>
  <si>
    <t>Increased to match Budgeted Full members (115*$50)</t>
  </si>
  <si>
    <t>Printing - Scorecards</t>
  </si>
  <si>
    <t>Robson Challenge</t>
  </si>
  <si>
    <t>Placeholder: 120@$5. Planned move to fund for future need</t>
  </si>
  <si>
    <t>Planned move to computer &amp; domain fund for future needs</t>
  </si>
  <si>
    <t>2019 Prelim Budget 12.02.18</t>
  </si>
  <si>
    <t>AGA Handicap Services</t>
  </si>
  <si>
    <t>AGA Dues</t>
  </si>
  <si>
    <t>Hole in One</t>
  </si>
  <si>
    <t>Sponsor Donation</t>
  </si>
  <si>
    <t>Sponsor Signage</t>
  </si>
  <si>
    <t>Club Championship:</t>
  </si>
  <si>
    <t>Cactus Classic:</t>
  </si>
  <si>
    <t>Presidents Cup:</t>
  </si>
  <si>
    <t>Other Events/Tournaments:</t>
  </si>
  <si>
    <t>2019 Budget as of 1.31.19</t>
  </si>
  <si>
    <t>124.5 members @ $120</t>
  </si>
  <si>
    <t>18 members @ $35/$40</t>
  </si>
  <si>
    <t>140 members at $30 (assuming 2018 payment) + 10 at $35</t>
  </si>
  <si>
    <t>Added back President's gift</t>
  </si>
  <si>
    <t>General SBWGA TOTALS</t>
  </si>
  <si>
    <t>Charitable Donation</t>
  </si>
  <si>
    <t>Only if budget available at year-end</t>
  </si>
  <si>
    <t>Collection by Heart box at monthly meetings</t>
  </si>
  <si>
    <t>self-funded with $500 sponsor support, if available</t>
  </si>
  <si>
    <t>$200 from Coyote</t>
  </si>
  <si>
    <t>$200 from Coyote + $250 from other sponsors</t>
  </si>
  <si>
    <t>Major Events/Tournaments</t>
  </si>
  <si>
    <t>General SBWGA Expenses:</t>
  </si>
  <si>
    <t>Special Events/Tournaments:</t>
  </si>
  <si>
    <t>Other Special Tournaments</t>
  </si>
  <si>
    <t>$400 from Coyote</t>
  </si>
  <si>
    <t xml:space="preserve">TOTALS -Tournaments and Special Events </t>
  </si>
  <si>
    <t>Sponsor Income</t>
  </si>
  <si>
    <t>Expenses</t>
  </si>
  <si>
    <t>TBD (Placeholder: 120@$5 to fund for future need)</t>
  </si>
  <si>
    <t>$100 lunches paid by sponsor money</t>
  </si>
  <si>
    <t>3 extras @ $10</t>
  </si>
  <si>
    <t>$750 from other</t>
  </si>
  <si>
    <t>Quail Classic</t>
  </si>
  <si>
    <t>$2000 from Coyote</t>
  </si>
  <si>
    <t>sponsor donation of $830 for handbooks, luncheon and signage</t>
  </si>
  <si>
    <t>$600 from sponsor budget for handbooks</t>
  </si>
  <si>
    <t>Increased to match Budgeted Full members (125*$55)</t>
  </si>
  <si>
    <t>$160 from sponsor budget to cover costs</t>
  </si>
  <si>
    <t>Board expenses (205) + Break, Award and Two Club pins (250) + misc (500)</t>
  </si>
  <si>
    <t>Saddlebrooke Cup (Summer)</t>
  </si>
  <si>
    <t>Saddlebrooke Cup (Winter)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</si>
</sst>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44" fontId="0" fillId="2" borderId="0" xfId="0" applyNumberForma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A80" sqref="A80"/>
    </sheetView>
  </sheetViews>
  <sheetFormatPr defaultRowHeight="15"/>
  <cols>
    <col min="1" max="1" width="35.7109375" style="16" bestFit="1" customWidth="1"/>
    <col min="2" max="2" width="1.7109375" style="16" customWidth="1"/>
    <col min="3" max="3" width="17" style="15" bestFit="1" customWidth="1"/>
    <col min="4" max="4" width="1.7109375" style="16" customWidth="1"/>
    <col min="5" max="5" width="16.85546875" style="15" bestFit="1" customWidth="1"/>
    <col min="6" max="6" width="1.7109375" style="16" customWidth="1"/>
    <col min="7" max="7" width="14.42578125" style="15" bestFit="1" customWidth="1"/>
    <col min="8" max="8" width="1.7109375" style="16" customWidth="1"/>
    <col min="9" max="9" width="64.7109375" style="16" bestFit="1" customWidth="1"/>
    <col min="10" max="10" width="41.5703125" style="16" bestFit="1" customWidth="1"/>
    <col min="11" max="16384" width="9.140625" style="16"/>
  </cols>
  <sheetData>
    <row r="1" spans="1:10" ht="18.75">
      <c r="A1" s="29" t="s">
        <v>147</v>
      </c>
      <c r="B1" s="29"/>
      <c r="C1" s="29"/>
      <c r="D1" s="29"/>
      <c r="E1" s="29"/>
      <c r="F1" s="29"/>
      <c r="G1" s="29"/>
      <c r="H1" s="29"/>
      <c r="I1" s="29"/>
    </row>
    <row r="2" spans="1:10" ht="5.0999999999999996" customHeight="1"/>
    <row r="3" spans="1:10" s="11" customFormat="1">
      <c r="A3" s="21" t="s">
        <v>0</v>
      </c>
      <c r="C3" s="10" t="s">
        <v>1</v>
      </c>
      <c r="E3" s="10" t="s">
        <v>2</v>
      </c>
      <c r="G3" s="10" t="s">
        <v>3</v>
      </c>
      <c r="I3" s="21" t="s">
        <v>4</v>
      </c>
      <c r="J3" s="21" t="s">
        <v>114</v>
      </c>
    </row>
    <row r="4" spans="1:10" ht="4.5" customHeight="1"/>
    <row r="5" spans="1:10" ht="4.5" customHeight="1"/>
    <row r="6" spans="1:10" ht="15.75" customHeight="1">
      <c r="A6" s="28" t="s">
        <v>160</v>
      </c>
    </row>
    <row r="7" spans="1:10" ht="15.75" customHeight="1">
      <c r="A7" s="28"/>
    </row>
    <row r="8" spans="1:10">
      <c r="A8" s="16" t="s">
        <v>8</v>
      </c>
      <c r="C8" s="15">
        <v>14940</v>
      </c>
      <c r="G8" s="15">
        <f>C8-E8</f>
        <v>14940</v>
      </c>
      <c r="I8" s="22" t="s">
        <v>148</v>
      </c>
    </row>
    <row r="9" spans="1:10">
      <c r="A9" s="16" t="s">
        <v>10</v>
      </c>
      <c r="C9" s="15">
        <v>320</v>
      </c>
      <c r="G9" s="15">
        <f t="shared" ref="G9:G43" si="0">C9-E9</f>
        <v>320</v>
      </c>
      <c r="I9" s="22" t="s">
        <v>131</v>
      </c>
    </row>
    <row r="10" spans="1:10">
      <c r="A10" s="16" t="s">
        <v>11</v>
      </c>
      <c r="C10" s="15">
        <v>660</v>
      </c>
      <c r="G10" s="15">
        <f t="shared" si="0"/>
        <v>660</v>
      </c>
      <c r="I10" s="22" t="s">
        <v>149</v>
      </c>
    </row>
    <row r="11" spans="1:10">
      <c r="A11" s="16" t="s">
        <v>12</v>
      </c>
      <c r="C11" s="15">
        <f>10*10</f>
        <v>100</v>
      </c>
      <c r="G11" s="15">
        <f t="shared" si="0"/>
        <v>100</v>
      </c>
      <c r="I11" s="22" t="s">
        <v>119</v>
      </c>
    </row>
    <row r="12" spans="1:10">
      <c r="A12" s="16" t="s">
        <v>9</v>
      </c>
      <c r="C12" s="15">
        <v>30</v>
      </c>
      <c r="G12" s="15">
        <f t="shared" si="0"/>
        <v>30</v>
      </c>
      <c r="I12" s="22" t="s">
        <v>169</v>
      </c>
    </row>
    <row r="13" spans="1:10">
      <c r="A13" s="16" t="s">
        <v>18</v>
      </c>
      <c r="C13" s="15">
        <v>330</v>
      </c>
      <c r="E13" s="15">
        <v>330</v>
      </c>
      <c r="G13" s="15">
        <f t="shared" si="0"/>
        <v>0</v>
      </c>
      <c r="I13" s="16" t="s">
        <v>97</v>
      </c>
    </row>
    <row r="14" spans="1:10">
      <c r="A14" s="16" t="s">
        <v>14</v>
      </c>
      <c r="C14" s="15">
        <v>280</v>
      </c>
      <c r="E14" s="15">
        <v>280</v>
      </c>
      <c r="I14" s="22"/>
    </row>
    <row r="15" spans="1:10">
      <c r="A15" s="16" t="s">
        <v>140</v>
      </c>
      <c r="C15" s="15">
        <v>505</v>
      </c>
      <c r="E15" s="15">
        <v>505</v>
      </c>
      <c r="I15" s="22"/>
    </row>
    <row r="16" spans="1:10">
      <c r="G16" s="15">
        <f t="shared" si="0"/>
        <v>0</v>
      </c>
      <c r="I16" s="22"/>
    </row>
    <row r="17" spans="1:10">
      <c r="A17" s="23" t="s">
        <v>30</v>
      </c>
      <c r="E17" s="15">
        <v>0</v>
      </c>
      <c r="G17" s="15">
        <f t="shared" si="0"/>
        <v>0</v>
      </c>
      <c r="I17" s="22"/>
    </row>
    <row r="18" spans="1:10">
      <c r="A18" s="26" t="s">
        <v>139</v>
      </c>
      <c r="E18" s="15">
        <v>30</v>
      </c>
      <c r="G18" s="15">
        <f t="shared" si="0"/>
        <v>-30</v>
      </c>
      <c r="I18" s="22" t="s">
        <v>72</v>
      </c>
    </row>
    <row r="19" spans="1:10">
      <c r="A19" s="26" t="s">
        <v>138</v>
      </c>
      <c r="E19" s="15">
        <f>140*30+10*35</f>
        <v>4550</v>
      </c>
      <c r="G19" s="15">
        <f t="shared" si="0"/>
        <v>-4550</v>
      </c>
      <c r="I19" s="22" t="s">
        <v>150</v>
      </c>
      <c r="J19" s="22" t="s">
        <v>115</v>
      </c>
    </row>
    <row r="20" spans="1:10">
      <c r="A20" s="23" t="s">
        <v>33</v>
      </c>
      <c r="E20" s="15">
        <v>50</v>
      </c>
      <c r="G20" s="15">
        <f t="shared" si="0"/>
        <v>-50</v>
      </c>
      <c r="I20" s="22" t="s">
        <v>72</v>
      </c>
    </row>
    <row r="21" spans="1:10">
      <c r="A21" s="23" t="s">
        <v>34</v>
      </c>
      <c r="E21" s="15">
        <v>650</v>
      </c>
      <c r="G21" s="15">
        <f t="shared" si="0"/>
        <v>-650</v>
      </c>
      <c r="I21" s="16" t="s">
        <v>122</v>
      </c>
    </row>
    <row r="22" spans="1:10" s="20" customFormat="1">
      <c r="A22" s="23" t="s">
        <v>36</v>
      </c>
      <c r="B22" s="16"/>
      <c r="C22" s="15"/>
      <c r="D22" s="16"/>
      <c r="E22" s="15">
        <v>100</v>
      </c>
      <c r="F22" s="16"/>
      <c r="G22" s="15">
        <f t="shared" si="0"/>
        <v>-100</v>
      </c>
      <c r="H22" s="16"/>
      <c r="I22" s="22" t="s">
        <v>72</v>
      </c>
    </row>
    <row r="23" spans="1:10" s="20" customFormat="1">
      <c r="A23" s="23" t="s">
        <v>37</v>
      </c>
      <c r="B23" s="16"/>
      <c r="C23" s="15"/>
      <c r="D23" s="16"/>
      <c r="E23" s="15">
        <f>150+200</f>
        <v>350</v>
      </c>
      <c r="F23" s="16"/>
      <c r="G23" s="15">
        <f t="shared" si="0"/>
        <v>-350</v>
      </c>
      <c r="H23" s="16"/>
      <c r="I23" s="22" t="s">
        <v>123</v>
      </c>
    </row>
    <row r="24" spans="1:10" s="20" customFormat="1">
      <c r="A24" s="23" t="s">
        <v>38</v>
      </c>
      <c r="B24" s="16"/>
      <c r="C24" s="15"/>
      <c r="D24" s="16"/>
      <c r="E24" s="15">
        <f>125*55</f>
        <v>6875</v>
      </c>
      <c r="F24" s="16"/>
      <c r="G24" s="15">
        <f t="shared" si="0"/>
        <v>-6875</v>
      </c>
      <c r="H24" s="16"/>
      <c r="I24" s="22" t="s">
        <v>175</v>
      </c>
      <c r="J24" s="22" t="s">
        <v>115</v>
      </c>
    </row>
    <row r="25" spans="1:10" s="20" customFormat="1">
      <c r="A25" s="23" t="s">
        <v>39</v>
      </c>
      <c r="B25" s="16"/>
      <c r="C25" s="15"/>
      <c r="D25" s="16"/>
      <c r="E25" s="15">
        <v>0</v>
      </c>
      <c r="F25" s="16"/>
      <c r="G25" s="15">
        <f t="shared" si="0"/>
        <v>0</v>
      </c>
      <c r="H25" s="16"/>
      <c r="I25" s="22"/>
    </row>
    <row r="26" spans="1:10" s="20" customFormat="1">
      <c r="A26" s="23" t="s">
        <v>43</v>
      </c>
      <c r="B26" s="16"/>
      <c r="C26" s="15"/>
      <c r="D26" s="16"/>
      <c r="E26" s="15">
        <v>100</v>
      </c>
      <c r="F26" s="16"/>
      <c r="G26" s="15">
        <f t="shared" si="0"/>
        <v>-100</v>
      </c>
      <c r="H26" s="16"/>
      <c r="I26" s="22"/>
    </row>
    <row r="27" spans="1:10" s="20" customFormat="1">
      <c r="A27" s="26" t="s">
        <v>153</v>
      </c>
      <c r="B27" s="16"/>
      <c r="C27" s="15"/>
      <c r="D27" s="16"/>
      <c r="E27" s="15"/>
      <c r="F27" s="16"/>
      <c r="G27" s="15"/>
      <c r="H27" s="16"/>
      <c r="I27" s="22" t="s">
        <v>154</v>
      </c>
    </row>
    <row r="28" spans="1:10" s="20" customFormat="1">
      <c r="A28" s="23" t="s">
        <v>44</v>
      </c>
      <c r="B28" s="16"/>
      <c r="C28" s="15"/>
      <c r="D28" s="16"/>
      <c r="E28" s="15">
        <v>100</v>
      </c>
      <c r="F28" s="16"/>
      <c r="G28" s="15">
        <f t="shared" si="0"/>
        <v>-100</v>
      </c>
      <c r="H28" s="16"/>
      <c r="I28" s="22" t="s">
        <v>136</v>
      </c>
    </row>
    <row r="29" spans="1:10" s="20" customFormat="1">
      <c r="A29" s="23" t="s">
        <v>57</v>
      </c>
      <c r="B29" s="16"/>
      <c r="C29" s="15"/>
      <c r="D29" s="16"/>
      <c r="E29" s="15">
        <v>75</v>
      </c>
      <c r="F29" s="16"/>
      <c r="G29" s="15">
        <f t="shared" si="0"/>
        <v>-75</v>
      </c>
      <c r="H29" s="16"/>
      <c r="I29" s="16" t="s">
        <v>125</v>
      </c>
    </row>
    <row r="30" spans="1:10" s="20" customFormat="1">
      <c r="A30" s="23" t="s">
        <v>58</v>
      </c>
      <c r="B30" s="16"/>
      <c r="C30" s="15"/>
      <c r="D30" s="16"/>
      <c r="E30" s="15">
        <v>20</v>
      </c>
      <c r="F30" s="16"/>
      <c r="G30" s="15">
        <f t="shared" si="0"/>
        <v>-20</v>
      </c>
      <c r="H30" s="16"/>
      <c r="I30" s="16"/>
    </row>
    <row r="31" spans="1:10" s="20" customFormat="1">
      <c r="A31" s="23" t="s">
        <v>59</v>
      </c>
      <c r="B31" s="16"/>
      <c r="C31" s="15">
        <v>100</v>
      </c>
      <c r="D31" s="16"/>
      <c r="E31" s="15">
        <v>100</v>
      </c>
      <c r="F31" s="16"/>
      <c r="G31" s="15">
        <f t="shared" si="0"/>
        <v>0</v>
      </c>
      <c r="H31" s="16"/>
      <c r="I31" s="16" t="s">
        <v>168</v>
      </c>
    </row>
    <row r="32" spans="1:10" s="20" customFormat="1">
      <c r="A32" s="23" t="s">
        <v>60</v>
      </c>
      <c r="B32" s="16"/>
      <c r="C32" s="15"/>
      <c r="D32" s="16"/>
      <c r="E32" s="15">
        <v>0</v>
      </c>
      <c r="F32" s="16"/>
      <c r="G32" s="15">
        <f t="shared" si="0"/>
        <v>0</v>
      </c>
      <c r="H32" s="16"/>
      <c r="I32" s="16"/>
    </row>
    <row r="33" spans="1:9" s="20" customFormat="1">
      <c r="A33" s="23" t="s">
        <v>61</v>
      </c>
      <c r="B33" s="16"/>
      <c r="C33" s="15"/>
      <c r="D33" s="16"/>
      <c r="E33" s="15">
        <v>0</v>
      </c>
      <c r="F33" s="16"/>
      <c r="G33" s="15">
        <f t="shared" si="0"/>
        <v>0</v>
      </c>
      <c r="H33" s="16"/>
      <c r="I33" s="16"/>
    </row>
    <row r="34" spans="1:9" s="20" customFormat="1">
      <c r="A34" s="26" t="s">
        <v>20</v>
      </c>
      <c r="B34" s="16"/>
      <c r="C34" s="15">
        <v>750</v>
      </c>
      <c r="D34" s="16"/>
      <c r="E34" s="15">
        <v>750</v>
      </c>
      <c r="F34" s="16"/>
      <c r="G34" s="15">
        <f>C34-E34</f>
        <v>0</v>
      </c>
      <c r="H34" s="16"/>
      <c r="I34" s="16" t="s">
        <v>155</v>
      </c>
    </row>
    <row r="35" spans="1:9" s="20" customFormat="1">
      <c r="A35" s="23" t="s">
        <v>62</v>
      </c>
      <c r="B35" s="16"/>
      <c r="C35" s="15"/>
      <c r="D35" s="16"/>
      <c r="E35" s="15">
        <v>955</v>
      </c>
      <c r="F35" s="16"/>
      <c r="G35" s="15">
        <f t="shared" si="0"/>
        <v>-955</v>
      </c>
      <c r="H35" s="16"/>
      <c r="I35" s="16" t="s">
        <v>177</v>
      </c>
    </row>
    <row r="36" spans="1:9" s="20" customFormat="1">
      <c r="A36" s="23" t="s">
        <v>45</v>
      </c>
      <c r="B36" s="16"/>
      <c r="C36" s="15"/>
      <c r="D36" s="16"/>
      <c r="E36" s="15">
        <v>50</v>
      </c>
      <c r="F36" s="16"/>
      <c r="G36" s="15">
        <f t="shared" si="0"/>
        <v>-50</v>
      </c>
      <c r="H36" s="16"/>
      <c r="I36" s="16" t="s">
        <v>151</v>
      </c>
    </row>
    <row r="37" spans="1:9" s="20" customFormat="1">
      <c r="A37" s="23" t="s">
        <v>46</v>
      </c>
      <c r="B37" s="16"/>
      <c r="C37" s="15"/>
      <c r="D37" s="16"/>
      <c r="E37" s="15">
        <v>250</v>
      </c>
      <c r="F37" s="16"/>
      <c r="G37" s="15">
        <f t="shared" si="0"/>
        <v>-250</v>
      </c>
      <c r="H37" s="16"/>
      <c r="I37" s="16"/>
    </row>
    <row r="38" spans="1:9" s="20" customFormat="1">
      <c r="A38" s="23" t="s">
        <v>47</v>
      </c>
      <c r="B38" s="16"/>
      <c r="C38" s="15">
        <v>600</v>
      </c>
      <c r="D38" s="16"/>
      <c r="E38" s="15">
        <v>1000</v>
      </c>
      <c r="F38" s="16"/>
      <c r="G38" s="15">
        <f t="shared" si="0"/>
        <v>-400</v>
      </c>
      <c r="H38" s="16"/>
      <c r="I38" s="16" t="s">
        <v>174</v>
      </c>
    </row>
    <row r="39" spans="1:9" s="20" customFormat="1">
      <c r="A39" s="26" t="s">
        <v>133</v>
      </c>
      <c r="B39" s="16"/>
      <c r="C39" s="15"/>
      <c r="D39" s="16"/>
      <c r="E39" s="15">
        <v>120</v>
      </c>
      <c r="F39" s="16"/>
      <c r="G39" s="15">
        <f t="shared" si="0"/>
        <v>-120</v>
      </c>
      <c r="H39" s="16"/>
      <c r="I39" s="16"/>
    </row>
    <row r="40" spans="1:9">
      <c r="A40" s="26" t="s">
        <v>142</v>
      </c>
      <c r="C40" s="15">
        <v>160</v>
      </c>
      <c r="E40" s="15">
        <v>160</v>
      </c>
      <c r="G40" s="15">
        <f>C40-E40</f>
        <v>0</v>
      </c>
      <c r="I40" s="16" t="s">
        <v>176</v>
      </c>
    </row>
    <row r="41" spans="1:9" s="20" customFormat="1">
      <c r="A41" s="23" t="s">
        <v>48</v>
      </c>
      <c r="B41" s="16"/>
      <c r="C41" s="15"/>
      <c r="D41" s="16"/>
      <c r="E41" s="15">
        <v>375</v>
      </c>
      <c r="F41" s="16"/>
      <c r="G41" s="15">
        <f t="shared" si="0"/>
        <v>-375</v>
      </c>
      <c r="H41" s="16"/>
      <c r="I41" s="16"/>
    </row>
    <row r="42" spans="1:9">
      <c r="A42" s="23" t="s">
        <v>129</v>
      </c>
      <c r="E42" s="15">
        <v>1000</v>
      </c>
      <c r="G42" s="15">
        <f t="shared" si="0"/>
        <v>-1000</v>
      </c>
    </row>
    <row r="43" spans="1:9">
      <c r="G43" s="15">
        <f t="shared" si="0"/>
        <v>0</v>
      </c>
    </row>
    <row r="44" spans="1:9">
      <c r="A44" s="25" t="s">
        <v>152</v>
      </c>
      <c r="C44" s="10">
        <f>SUM(C8:C43)</f>
        <v>18775</v>
      </c>
      <c r="D44" s="11"/>
      <c r="E44" s="10">
        <f>SUM(E8:E43)</f>
        <v>18775</v>
      </c>
      <c r="F44" s="11"/>
      <c r="G44" s="10">
        <f>C44-E44</f>
        <v>0</v>
      </c>
      <c r="I44" s="16" t="s">
        <v>173</v>
      </c>
    </row>
    <row r="47" spans="1:9" ht="15.75">
      <c r="A47" s="28" t="s">
        <v>159</v>
      </c>
      <c r="C47" s="10" t="s">
        <v>165</v>
      </c>
      <c r="E47" s="10" t="s">
        <v>166</v>
      </c>
    </row>
    <row r="48" spans="1:9">
      <c r="A48" s="11" t="s">
        <v>143</v>
      </c>
      <c r="G48" s="15">
        <f t="shared" ref="G48:G84" si="1">C48-E48</f>
        <v>0</v>
      </c>
    </row>
    <row r="49" spans="1:9">
      <c r="A49" s="16" t="s">
        <v>141</v>
      </c>
      <c r="C49" s="15">
        <v>1650</v>
      </c>
      <c r="G49" s="15">
        <f t="shared" si="1"/>
        <v>1650</v>
      </c>
    </row>
    <row r="50" spans="1:9" s="20" customFormat="1">
      <c r="A50" s="26" t="s">
        <v>49</v>
      </c>
      <c r="B50" s="16"/>
      <c r="C50" s="15"/>
      <c r="D50" s="16"/>
      <c r="E50" s="15">
        <v>140</v>
      </c>
      <c r="F50" s="16"/>
      <c r="G50" s="15">
        <f t="shared" si="1"/>
        <v>-140</v>
      </c>
      <c r="H50" s="16"/>
      <c r="I50" s="16"/>
    </row>
    <row r="51" spans="1:9" s="20" customFormat="1">
      <c r="A51" s="26" t="s">
        <v>50</v>
      </c>
      <c r="B51" s="16"/>
      <c r="C51" s="15"/>
      <c r="D51" s="16"/>
      <c r="E51" s="15">
        <v>435</v>
      </c>
      <c r="F51" s="16"/>
      <c r="G51" s="15">
        <f t="shared" si="1"/>
        <v>-435</v>
      </c>
      <c r="H51" s="16"/>
      <c r="I51" s="16"/>
    </row>
    <row r="52" spans="1:9" s="20" customFormat="1">
      <c r="A52" s="26" t="s">
        <v>51</v>
      </c>
      <c r="B52" s="16"/>
      <c r="C52" s="15"/>
      <c r="D52" s="16"/>
      <c r="E52" s="15">
        <v>500</v>
      </c>
      <c r="F52" s="16"/>
      <c r="G52" s="15">
        <f t="shared" si="1"/>
        <v>-500</v>
      </c>
      <c r="H52" s="16"/>
      <c r="I52" s="16" t="s">
        <v>156</v>
      </c>
    </row>
    <row r="53" spans="1:9" s="20" customFormat="1">
      <c r="A53" s="26" t="s">
        <v>98</v>
      </c>
      <c r="B53" s="16"/>
      <c r="C53" s="15"/>
      <c r="D53" s="16"/>
      <c r="E53" s="15">
        <v>140</v>
      </c>
      <c r="F53" s="16"/>
      <c r="G53" s="15">
        <f t="shared" si="1"/>
        <v>-140</v>
      </c>
      <c r="H53" s="16"/>
      <c r="I53" s="16" t="s">
        <v>99</v>
      </c>
    </row>
    <row r="54" spans="1:9" s="20" customFormat="1">
      <c r="A54" s="26" t="s">
        <v>52</v>
      </c>
      <c r="B54" s="16"/>
      <c r="C54" s="15"/>
      <c r="D54" s="16"/>
      <c r="E54" s="15">
        <v>435</v>
      </c>
      <c r="F54" s="16"/>
      <c r="G54" s="15">
        <f t="shared" si="1"/>
        <v>-435</v>
      </c>
      <c r="H54" s="16"/>
      <c r="I54" s="16"/>
    </row>
    <row r="55" spans="1:9" s="20" customFormat="1">
      <c r="A55" s="26"/>
      <c r="B55" s="16"/>
      <c r="C55" s="15"/>
      <c r="D55" s="16"/>
      <c r="E55" s="15"/>
      <c r="F55" s="16"/>
      <c r="G55" s="15"/>
      <c r="H55" s="16"/>
      <c r="I55" s="16"/>
    </row>
    <row r="56" spans="1:9" s="20" customFormat="1">
      <c r="A56" s="25" t="s">
        <v>63</v>
      </c>
      <c r="B56" s="16"/>
      <c r="C56" s="15"/>
      <c r="D56" s="16"/>
      <c r="E56" s="15"/>
      <c r="F56" s="16"/>
      <c r="G56" s="10">
        <f>SUM(G48:G55)</f>
        <v>0</v>
      </c>
      <c r="H56" s="16"/>
      <c r="I56" s="16"/>
    </row>
    <row r="57" spans="1:9" s="20" customFormat="1">
      <c r="A57" s="16"/>
      <c r="B57" s="16"/>
      <c r="C57" s="15"/>
      <c r="D57" s="16"/>
      <c r="E57" s="15"/>
      <c r="F57" s="16"/>
      <c r="G57" s="15"/>
      <c r="H57" s="16"/>
      <c r="I57" s="16"/>
    </row>
    <row r="58" spans="1:9" s="20" customFormat="1">
      <c r="A58" s="11" t="s">
        <v>144</v>
      </c>
      <c r="B58" s="16"/>
      <c r="C58" s="15"/>
      <c r="D58" s="16"/>
      <c r="E58" s="15"/>
      <c r="F58" s="16"/>
      <c r="G58" s="15">
        <f t="shared" si="1"/>
        <v>0</v>
      </c>
      <c r="H58" s="16"/>
    </row>
    <row r="59" spans="1:9" s="20" customFormat="1">
      <c r="A59" s="16" t="s">
        <v>141</v>
      </c>
      <c r="B59" s="16"/>
      <c r="C59" s="15">
        <v>750</v>
      </c>
      <c r="D59" s="16"/>
      <c r="E59" s="15"/>
      <c r="F59" s="16"/>
      <c r="G59" s="15">
        <f t="shared" si="1"/>
        <v>750</v>
      </c>
      <c r="H59" s="16"/>
      <c r="I59" s="16" t="s">
        <v>170</v>
      </c>
    </row>
    <row r="60" spans="1:9" s="20" customFormat="1">
      <c r="A60" s="26" t="s">
        <v>53</v>
      </c>
      <c r="B60" s="16"/>
      <c r="C60" s="15"/>
      <c r="D60" s="16"/>
      <c r="E60" s="15">
        <v>100</v>
      </c>
      <c r="F60" s="16"/>
      <c r="G60" s="15">
        <f t="shared" si="1"/>
        <v>-100</v>
      </c>
      <c r="H60" s="16"/>
      <c r="I60" s="16"/>
    </row>
    <row r="61" spans="1:9" s="20" customFormat="1">
      <c r="A61" s="26" t="s">
        <v>54</v>
      </c>
      <c r="B61" s="16"/>
      <c r="C61" s="15"/>
      <c r="D61" s="16"/>
      <c r="E61" s="15">
        <v>0</v>
      </c>
      <c r="F61" s="16"/>
      <c r="G61" s="15">
        <f t="shared" si="1"/>
        <v>0</v>
      </c>
      <c r="H61" s="16"/>
      <c r="I61" s="16"/>
    </row>
    <row r="62" spans="1:9" s="20" customFormat="1">
      <c r="A62" s="26" t="s">
        <v>107</v>
      </c>
      <c r="B62" s="16"/>
      <c r="C62" s="15"/>
      <c r="D62" s="16"/>
      <c r="E62" s="15">
        <v>650</v>
      </c>
      <c r="F62" s="16"/>
      <c r="G62" s="15">
        <f t="shared" si="1"/>
        <v>-650</v>
      </c>
      <c r="H62" s="16"/>
      <c r="I62" s="16"/>
    </row>
    <row r="63" spans="1:9" s="20" customFormat="1">
      <c r="A63" s="26"/>
      <c r="B63" s="16"/>
      <c r="C63" s="15"/>
      <c r="D63" s="16"/>
      <c r="E63" s="15"/>
      <c r="F63" s="16"/>
      <c r="G63" s="15"/>
      <c r="H63" s="16"/>
      <c r="I63" s="16"/>
    </row>
    <row r="64" spans="1:9" s="20" customFormat="1">
      <c r="A64" s="25" t="s">
        <v>64</v>
      </c>
      <c r="B64" s="16"/>
      <c r="C64" s="15"/>
      <c r="D64" s="16"/>
      <c r="E64" s="15"/>
      <c r="F64" s="16"/>
      <c r="G64" s="10">
        <f>SUM(G58:G63)</f>
        <v>0</v>
      </c>
      <c r="H64" s="16"/>
      <c r="I64" s="16"/>
    </row>
    <row r="65" spans="1:9" s="20" customFormat="1">
      <c r="A65" s="16"/>
      <c r="B65" s="16"/>
      <c r="C65" s="15"/>
      <c r="D65" s="16"/>
      <c r="E65" s="15"/>
      <c r="F65" s="16"/>
      <c r="G65" s="15"/>
      <c r="H65" s="16"/>
      <c r="I65" s="16"/>
    </row>
    <row r="66" spans="1:9" s="20" customFormat="1">
      <c r="A66" s="11" t="s">
        <v>145</v>
      </c>
      <c r="B66" s="16"/>
      <c r="C66" s="15"/>
      <c r="D66" s="16"/>
      <c r="E66" s="15"/>
      <c r="F66" s="16"/>
      <c r="G66" s="15">
        <f t="shared" si="1"/>
        <v>0</v>
      </c>
      <c r="H66" s="16"/>
      <c r="I66" s="16"/>
    </row>
    <row r="67" spans="1:9" s="20" customFormat="1">
      <c r="A67" s="16" t="s">
        <v>141</v>
      </c>
      <c r="B67" s="16"/>
      <c r="C67" s="15">
        <v>420</v>
      </c>
      <c r="D67" s="16"/>
      <c r="E67" s="15"/>
      <c r="F67" s="16"/>
      <c r="G67" s="15">
        <f t="shared" si="1"/>
        <v>420</v>
      </c>
      <c r="H67" s="16"/>
      <c r="I67" s="16"/>
    </row>
    <row r="68" spans="1:9" s="20" customFormat="1">
      <c r="A68" s="26" t="s">
        <v>55</v>
      </c>
      <c r="B68" s="16"/>
      <c r="C68" s="15"/>
      <c r="D68" s="16"/>
      <c r="E68" s="15">
        <v>100</v>
      </c>
      <c r="F68" s="16"/>
      <c r="G68" s="15">
        <f t="shared" si="1"/>
        <v>-100</v>
      </c>
      <c r="H68" s="16"/>
      <c r="I68" s="16"/>
    </row>
    <row r="69" spans="1:9" s="20" customFormat="1">
      <c r="A69" s="26" t="s">
        <v>108</v>
      </c>
      <c r="B69" s="16"/>
      <c r="C69" s="15"/>
      <c r="D69" s="16"/>
      <c r="E69" s="15"/>
      <c r="F69" s="16"/>
      <c r="G69" s="15">
        <f t="shared" si="1"/>
        <v>0</v>
      </c>
      <c r="H69" s="16"/>
      <c r="I69" s="16"/>
    </row>
    <row r="70" spans="1:9" s="20" customFormat="1">
      <c r="A70" s="26" t="s">
        <v>107</v>
      </c>
      <c r="B70" s="16"/>
      <c r="C70" s="15"/>
      <c r="D70" s="16"/>
      <c r="E70" s="15">
        <v>320</v>
      </c>
      <c r="F70" s="16"/>
      <c r="G70" s="15">
        <f t="shared" si="1"/>
        <v>-320</v>
      </c>
      <c r="H70" s="16"/>
      <c r="I70" s="16"/>
    </row>
    <row r="71" spans="1:9" s="20" customFormat="1">
      <c r="A71" s="26"/>
      <c r="B71" s="16"/>
      <c r="C71" s="15"/>
      <c r="D71" s="16"/>
      <c r="E71" s="15"/>
      <c r="F71" s="16"/>
      <c r="G71" s="15"/>
      <c r="H71" s="16"/>
      <c r="I71" s="16"/>
    </row>
    <row r="72" spans="1:9" s="20" customFormat="1">
      <c r="A72" s="25" t="s">
        <v>65</v>
      </c>
      <c r="B72" s="16"/>
      <c r="C72" s="15"/>
      <c r="D72" s="16"/>
      <c r="E72" s="15"/>
      <c r="F72" s="16"/>
      <c r="G72" s="10">
        <f>SUM(G66:G71)</f>
        <v>0</v>
      </c>
      <c r="H72" s="16"/>
      <c r="I72" s="16"/>
    </row>
    <row r="73" spans="1:9" s="20" customFormat="1">
      <c r="A73" s="16"/>
      <c r="B73" s="16"/>
      <c r="C73" s="15"/>
      <c r="D73" s="16"/>
      <c r="E73" s="15"/>
      <c r="F73" s="16"/>
      <c r="G73" s="15"/>
      <c r="H73" s="16"/>
      <c r="I73" s="16"/>
    </row>
    <row r="74" spans="1:9" s="20" customFormat="1">
      <c r="A74" s="27" t="s">
        <v>161</v>
      </c>
      <c r="B74" s="16"/>
      <c r="C74" s="15"/>
      <c r="D74" s="16"/>
      <c r="E74" s="15"/>
      <c r="F74" s="16"/>
      <c r="G74" s="15"/>
      <c r="H74" s="16"/>
      <c r="I74" s="16"/>
    </row>
    <row r="75" spans="1:9" s="20" customFormat="1">
      <c r="A75" s="16" t="s">
        <v>21</v>
      </c>
      <c r="B75" s="16"/>
      <c r="C75" s="15">
        <v>450</v>
      </c>
      <c r="D75" s="16"/>
      <c r="E75" s="15">
        <v>450</v>
      </c>
      <c r="F75" s="16"/>
      <c r="G75" s="15">
        <f>C75-E75</f>
        <v>0</v>
      </c>
      <c r="H75" s="16"/>
      <c r="I75" s="16" t="s">
        <v>158</v>
      </c>
    </row>
    <row r="76" spans="1:9" s="20" customFormat="1">
      <c r="A76" s="16" t="s">
        <v>26</v>
      </c>
      <c r="B76" s="16"/>
      <c r="C76" s="15">
        <v>100</v>
      </c>
      <c r="D76" s="16"/>
      <c r="E76" s="15">
        <v>100</v>
      </c>
      <c r="F76" s="16"/>
      <c r="G76" s="15">
        <f t="shared" si="1"/>
        <v>0</v>
      </c>
      <c r="H76" s="16"/>
      <c r="I76" s="16"/>
    </row>
    <row r="77" spans="1:9" s="20" customFormat="1">
      <c r="A77" s="16" t="s">
        <v>134</v>
      </c>
      <c r="B77" s="16"/>
      <c r="C77" s="15"/>
      <c r="D77" s="16"/>
      <c r="E77" s="15"/>
      <c r="F77" s="16"/>
      <c r="G77" s="15">
        <f t="shared" si="1"/>
        <v>0</v>
      </c>
      <c r="H77" s="16"/>
      <c r="I77" s="16" t="s">
        <v>167</v>
      </c>
    </row>
    <row r="78" spans="1:9" s="20" customFormat="1">
      <c r="A78" s="16" t="s">
        <v>171</v>
      </c>
      <c r="B78" s="16"/>
      <c r="C78" s="15">
        <v>2000</v>
      </c>
      <c r="D78" s="16"/>
      <c r="E78" s="15">
        <v>2000</v>
      </c>
      <c r="F78" s="16"/>
      <c r="G78" s="15">
        <f t="shared" si="1"/>
        <v>0</v>
      </c>
      <c r="H78" s="16"/>
      <c r="I78" s="16" t="s">
        <v>172</v>
      </c>
    </row>
    <row r="79" spans="1:9" s="20" customFormat="1">
      <c r="A79" s="16" t="s">
        <v>179</v>
      </c>
      <c r="B79" s="16"/>
      <c r="C79" s="15">
        <v>150</v>
      </c>
      <c r="D79" s="16"/>
      <c r="E79" s="15">
        <v>150</v>
      </c>
      <c r="F79" s="16"/>
      <c r="G79" s="15">
        <f t="shared" si="1"/>
        <v>0</v>
      </c>
      <c r="H79" s="16"/>
      <c r="I79" s="16"/>
    </row>
    <row r="80" spans="1:9" s="20" customFormat="1">
      <c r="A80" s="16" t="s">
        <v>178</v>
      </c>
      <c r="B80" s="16"/>
      <c r="C80" s="15">
        <v>150</v>
      </c>
      <c r="D80" s="16"/>
      <c r="E80" s="15">
        <v>150</v>
      </c>
      <c r="F80" s="16"/>
      <c r="G80" s="15">
        <f t="shared" si="1"/>
        <v>0</v>
      </c>
      <c r="H80" s="16"/>
      <c r="I80" s="16"/>
    </row>
    <row r="81" spans="1:9" s="20" customFormat="1">
      <c r="A81" s="16" t="s">
        <v>17</v>
      </c>
      <c r="B81" s="16"/>
      <c r="C81" s="15">
        <v>200</v>
      </c>
      <c r="D81" s="16"/>
      <c r="E81" s="15">
        <v>200</v>
      </c>
      <c r="F81" s="16"/>
      <c r="G81" s="15">
        <f>C81-E81</f>
        <v>0</v>
      </c>
      <c r="H81" s="16"/>
      <c r="I81" s="16" t="s">
        <v>157</v>
      </c>
    </row>
    <row r="82" spans="1:9" s="20" customFormat="1">
      <c r="A82" s="16" t="s">
        <v>22</v>
      </c>
      <c r="B82" s="16"/>
      <c r="C82" s="15"/>
      <c r="D82" s="16"/>
      <c r="E82" s="15"/>
      <c r="F82" s="16"/>
      <c r="G82" s="15">
        <f>C82-E82</f>
        <v>0</v>
      </c>
      <c r="H82" s="16"/>
      <c r="I82" s="16"/>
    </row>
    <row r="83" spans="1:9">
      <c r="A83" s="16" t="s">
        <v>162</v>
      </c>
      <c r="C83" s="15">
        <v>400</v>
      </c>
      <c r="E83" s="15">
        <v>400</v>
      </c>
      <c r="G83" s="15">
        <f>C83-E83</f>
        <v>0</v>
      </c>
      <c r="I83" s="16" t="s">
        <v>163</v>
      </c>
    </row>
    <row r="84" spans="1:9" s="20" customFormat="1">
      <c r="A84" s="16"/>
      <c r="B84" s="16"/>
      <c r="C84" s="15"/>
      <c r="D84" s="16"/>
      <c r="E84" s="15"/>
      <c r="F84" s="16"/>
      <c r="G84" s="15">
        <f t="shared" si="1"/>
        <v>0</v>
      </c>
      <c r="H84" s="16"/>
      <c r="I84" s="16"/>
    </row>
    <row r="85" spans="1:9" s="20" customFormat="1">
      <c r="A85" s="16"/>
      <c r="B85" s="16"/>
      <c r="C85" s="15"/>
      <c r="D85" s="16"/>
      <c r="E85" s="15"/>
      <c r="F85" s="16"/>
      <c r="G85" s="15"/>
      <c r="H85" s="16"/>
      <c r="I85" s="16"/>
    </row>
    <row r="86" spans="1:9" s="20" customFormat="1">
      <c r="A86" s="25" t="s">
        <v>164</v>
      </c>
      <c r="B86" s="16"/>
      <c r="C86" s="10">
        <f>SUM(C48:C85)</f>
        <v>6270</v>
      </c>
      <c r="D86" s="11"/>
      <c r="E86" s="10">
        <f>SUM(E48:E85)</f>
        <v>6270</v>
      </c>
      <c r="F86" s="11"/>
      <c r="G86" s="10">
        <f>C86-E86</f>
        <v>0</v>
      </c>
      <c r="H86" s="16"/>
      <c r="I86" s="16"/>
    </row>
    <row r="87" spans="1:9" s="20" customFormat="1">
      <c r="A87" s="16"/>
      <c r="B87" s="16"/>
      <c r="C87" s="15"/>
      <c r="D87" s="16"/>
      <c r="E87" s="15"/>
      <c r="F87" s="16"/>
      <c r="G87" s="15"/>
      <c r="H87" s="16"/>
      <c r="I87" s="16"/>
    </row>
    <row r="88" spans="1:9" s="20" customFormat="1">
      <c r="A88" s="16"/>
      <c r="B88" s="16"/>
      <c r="C88" s="15"/>
      <c r="D88" s="16"/>
      <c r="E88" s="15"/>
      <c r="F88" s="16"/>
      <c r="G88" s="15"/>
      <c r="H88" s="16"/>
      <c r="I88" s="16"/>
    </row>
    <row r="89" spans="1:9" s="20" customFormat="1">
      <c r="A89" s="25" t="s">
        <v>13</v>
      </c>
      <c r="B89" s="16"/>
      <c r="C89" s="10">
        <f>C44+C86</f>
        <v>25045</v>
      </c>
      <c r="D89" s="11"/>
      <c r="E89" s="10">
        <f>E44+E86</f>
        <v>25045</v>
      </c>
      <c r="F89" s="11"/>
      <c r="G89" s="10">
        <f>C89-E89</f>
        <v>0</v>
      </c>
      <c r="H89" s="16"/>
      <c r="I89" s="16"/>
    </row>
    <row r="90" spans="1:9" s="20" customFormat="1">
      <c r="A90" s="16"/>
      <c r="B90" s="16"/>
      <c r="C90" s="15"/>
      <c r="D90" s="16"/>
      <c r="E90" s="15"/>
      <c r="F90" s="16"/>
      <c r="G90" s="15"/>
      <c r="H90" s="16"/>
      <c r="I90" s="16"/>
    </row>
  </sheetData>
  <mergeCells count="1">
    <mergeCell ref="A1:I1"/>
  </mergeCells>
  <pageMargins left="0.7" right="0.7" top="0.75" bottom="0.75" header="0.3" footer="0.3"/>
  <pageSetup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/>
  <cols>
    <col min="1" max="1" width="35.7109375" style="16" bestFit="1" customWidth="1"/>
    <col min="2" max="2" width="1.7109375" style="16" customWidth="1"/>
    <col min="3" max="3" width="17" style="15" bestFit="1" customWidth="1"/>
    <col min="4" max="4" width="1.7109375" style="16" customWidth="1"/>
    <col min="5" max="5" width="16.85546875" style="15" bestFit="1" customWidth="1"/>
    <col min="6" max="6" width="1.7109375" style="16" customWidth="1"/>
    <col min="7" max="7" width="14.42578125" style="15" bestFit="1" customWidth="1"/>
    <col min="8" max="8" width="1.7109375" style="16" customWidth="1"/>
    <col min="9" max="9" width="64.7109375" style="16" bestFit="1" customWidth="1"/>
    <col min="10" max="10" width="41.5703125" style="16" bestFit="1" customWidth="1"/>
    <col min="11" max="16384" width="9.140625" style="16"/>
  </cols>
  <sheetData>
    <row r="1" spans="1:10" ht="18.75">
      <c r="A1" s="29" t="s">
        <v>137</v>
      </c>
      <c r="B1" s="29"/>
      <c r="C1" s="29"/>
      <c r="D1" s="29"/>
      <c r="E1" s="29"/>
      <c r="F1" s="29"/>
      <c r="G1" s="29"/>
      <c r="H1" s="29"/>
      <c r="I1" s="29"/>
    </row>
    <row r="2" spans="1:10" ht="5.0999999999999996" customHeight="1"/>
    <row r="3" spans="1:10" s="11" customFormat="1">
      <c r="A3" s="21" t="s">
        <v>0</v>
      </c>
      <c r="C3" s="10" t="s">
        <v>1</v>
      </c>
      <c r="E3" s="10" t="s">
        <v>2</v>
      </c>
      <c r="G3" s="10" t="s">
        <v>3</v>
      </c>
      <c r="I3" s="21" t="s">
        <v>4</v>
      </c>
      <c r="J3" s="21" t="s">
        <v>114</v>
      </c>
    </row>
    <row r="4" spans="1:10" ht="5.0999999999999996" customHeight="1"/>
    <row r="5" spans="1:10">
      <c r="A5" s="16" t="s">
        <v>8</v>
      </c>
      <c r="C5" s="15">
        <v>13800</v>
      </c>
      <c r="G5" s="15">
        <f>C5-E5</f>
        <v>13800</v>
      </c>
      <c r="I5" s="22" t="s">
        <v>130</v>
      </c>
    </row>
    <row r="6" spans="1:10">
      <c r="A6" s="16" t="s">
        <v>10</v>
      </c>
      <c r="C6" s="15">
        <v>320</v>
      </c>
      <c r="G6" s="15">
        <f t="shared" ref="G6:G42" si="0">C6-E6</f>
        <v>320</v>
      </c>
      <c r="I6" s="22" t="s">
        <v>131</v>
      </c>
    </row>
    <row r="7" spans="1:10">
      <c r="A7" s="16" t="s">
        <v>11</v>
      </c>
      <c r="C7" s="15">
        <f>15*40</f>
        <v>600</v>
      </c>
      <c r="G7" s="15">
        <f t="shared" si="0"/>
        <v>600</v>
      </c>
      <c r="I7" s="22" t="s">
        <v>117</v>
      </c>
    </row>
    <row r="8" spans="1:10">
      <c r="A8" s="16" t="s">
        <v>12</v>
      </c>
      <c r="C8" s="15">
        <f>10*10</f>
        <v>100</v>
      </c>
      <c r="G8" s="15">
        <f t="shared" si="0"/>
        <v>100</v>
      </c>
      <c r="I8" s="22" t="s">
        <v>119</v>
      </c>
    </row>
    <row r="9" spans="1:10">
      <c r="A9" s="16" t="s">
        <v>9</v>
      </c>
      <c r="C9" s="15">
        <f>10*10</f>
        <v>100</v>
      </c>
      <c r="G9" s="15">
        <f t="shared" si="0"/>
        <v>100</v>
      </c>
      <c r="I9" s="22" t="s">
        <v>120</v>
      </c>
    </row>
    <row r="10" spans="1:10">
      <c r="A10" s="16" t="s">
        <v>18</v>
      </c>
      <c r="C10" s="15">
        <v>330</v>
      </c>
      <c r="E10" s="15">
        <v>330</v>
      </c>
      <c r="G10" s="15">
        <f t="shared" si="0"/>
        <v>0</v>
      </c>
      <c r="I10" s="22"/>
    </row>
    <row r="11" spans="1:10">
      <c r="A11" s="16" t="s">
        <v>14</v>
      </c>
      <c r="C11" s="15">
        <v>270</v>
      </c>
      <c r="E11" s="15">
        <v>270</v>
      </c>
      <c r="I11" s="22"/>
    </row>
    <row r="12" spans="1:10">
      <c r="A12" s="16" t="s">
        <v>140</v>
      </c>
      <c r="C12" s="15">
        <v>500</v>
      </c>
      <c r="E12" s="15">
        <v>500</v>
      </c>
      <c r="I12" s="22"/>
    </row>
    <row r="13" spans="1:10">
      <c r="G13" s="15">
        <f t="shared" si="0"/>
        <v>0</v>
      </c>
      <c r="I13" s="22"/>
    </row>
    <row r="14" spans="1:10">
      <c r="A14" s="23" t="s">
        <v>30</v>
      </c>
      <c r="E14" s="15">
        <v>0</v>
      </c>
      <c r="G14" s="15">
        <f t="shared" si="0"/>
        <v>0</v>
      </c>
      <c r="I14" s="22"/>
    </row>
    <row r="15" spans="1:10">
      <c r="A15" s="26" t="s">
        <v>139</v>
      </c>
      <c r="E15" s="15">
        <v>30</v>
      </c>
      <c r="G15" s="15">
        <f t="shared" si="0"/>
        <v>-30</v>
      </c>
      <c r="I15" s="22" t="s">
        <v>72</v>
      </c>
    </row>
    <row r="16" spans="1:10">
      <c r="A16" s="26" t="s">
        <v>138</v>
      </c>
      <c r="E16" s="15">
        <f>134*30</f>
        <v>4020</v>
      </c>
      <c r="G16" s="15">
        <f t="shared" si="0"/>
        <v>-4020</v>
      </c>
      <c r="I16" s="22" t="s">
        <v>121</v>
      </c>
      <c r="J16" s="22" t="s">
        <v>115</v>
      </c>
    </row>
    <row r="17" spans="1:10">
      <c r="A17" s="23" t="s">
        <v>33</v>
      </c>
      <c r="E17" s="15">
        <v>50</v>
      </c>
      <c r="G17" s="15">
        <f t="shared" si="0"/>
        <v>-50</v>
      </c>
      <c r="I17" s="22" t="s">
        <v>72</v>
      </c>
    </row>
    <row r="18" spans="1:10">
      <c r="A18" s="23" t="s">
        <v>34</v>
      </c>
      <c r="E18" s="15">
        <v>650</v>
      </c>
      <c r="G18" s="15">
        <f t="shared" si="0"/>
        <v>-650</v>
      </c>
      <c r="I18" s="16" t="s">
        <v>122</v>
      </c>
    </row>
    <row r="19" spans="1:10" s="20" customFormat="1">
      <c r="A19" s="23" t="s">
        <v>36</v>
      </c>
      <c r="B19" s="16"/>
      <c r="C19" s="15"/>
      <c r="D19" s="16"/>
      <c r="E19" s="15">
        <v>100</v>
      </c>
      <c r="F19" s="16"/>
      <c r="G19" s="15">
        <f t="shared" si="0"/>
        <v>-100</v>
      </c>
      <c r="H19" s="16"/>
      <c r="I19" s="22" t="s">
        <v>72</v>
      </c>
    </row>
    <row r="20" spans="1:10" s="20" customFormat="1">
      <c r="A20" s="23" t="s">
        <v>37</v>
      </c>
      <c r="B20" s="16"/>
      <c r="C20" s="15"/>
      <c r="D20" s="16"/>
      <c r="E20" s="15">
        <f>150+200</f>
        <v>350</v>
      </c>
      <c r="F20" s="16"/>
      <c r="G20" s="15">
        <f t="shared" si="0"/>
        <v>-350</v>
      </c>
      <c r="H20" s="16"/>
      <c r="I20" s="22" t="s">
        <v>123</v>
      </c>
    </row>
    <row r="21" spans="1:10" s="20" customFormat="1">
      <c r="A21" s="23" t="s">
        <v>38</v>
      </c>
      <c r="B21" s="16"/>
      <c r="C21" s="15"/>
      <c r="D21" s="16"/>
      <c r="E21" s="15">
        <v>5750</v>
      </c>
      <c r="F21" s="16"/>
      <c r="G21" s="15">
        <f t="shared" si="0"/>
        <v>-5750</v>
      </c>
      <c r="H21" s="16"/>
      <c r="I21" s="22" t="s">
        <v>132</v>
      </c>
      <c r="J21" s="22" t="s">
        <v>115</v>
      </c>
    </row>
    <row r="22" spans="1:10" s="20" customFormat="1">
      <c r="A22" s="23" t="s">
        <v>39</v>
      </c>
      <c r="B22" s="16"/>
      <c r="C22" s="15"/>
      <c r="D22" s="16"/>
      <c r="E22" s="15">
        <v>0</v>
      </c>
      <c r="F22" s="16"/>
      <c r="G22" s="15">
        <f t="shared" si="0"/>
        <v>0</v>
      </c>
      <c r="H22" s="16"/>
      <c r="I22" s="22"/>
    </row>
    <row r="23" spans="1:10" s="20" customFormat="1">
      <c r="A23" s="23" t="s">
        <v>43</v>
      </c>
      <c r="B23" s="16"/>
      <c r="C23" s="15"/>
      <c r="D23" s="16"/>
      <c r="E23" s="15">
        <v>100</v>
      </c>
      <c r="F23" s="16"/>
      <c r="G23" s="15">
        <f t="shared" si="0"/>
        <v>-100</v>
      </c>
      <c r="H23" s="16"/>
      <c r="I23" s="22"/>
    </row>
    <row r="24" spans="1:10" s="20" customFormat="1">
      <c r="A24" s="23" t="s">
        <v>44</v>
      </c>
      <c r="B24" s="16"/>
      <c r="C24" s="15"/>
      <c r="D24" s="16"/>
      <c r="E24" s="15">
        <v>100</v>
      </c>
      <c r="F24" s="16"/>
      <c r="G24" s="15">
        <f t="shared" si="0"/>
        <v>-100</v>
      </c>
      <c r="H24" s="16"/>
      <c r="I24" s="22" t="s">
        <v>136</v>
      </c>
    </row>
    <row r="25" spans="1:10" s="20" customFormat="1">
      <c r="A25" s="23" t="s">
        <v>57</v>
      </c>
      <c r="B25" s="16"/>
      <c r="C25" s="15"/>
      <c r="D25" s="16"/>
      <c r="E25" s="15">
        <v>75</v>
      </c>
      <c r="F25" s="16"/>
      <c r="G25" s="15">
        <f t="shared" si="0"/>
        <v>-75</v>
      </c>
      <c r="H25" s="16"/>
      <c r="I25" s="16" t="s">
        <v>125</v>
      </c>
    </row>
    <row r="26" spans="1:10" s="20" customFormat="1">
      <c r="A26" s="23" t="s">
        <v>58</v>
      </c>
      <c r="B26" s="16"/>
      <c r="C26" s="15"/>
      <c r="D26" s="16"/>
      <c r="E26" s="15">
        <v>20</v>
      </c>
      <c r="F26" s="16"/>
      <c r="G26" s="15">
        <f t="shared" si="0"/>
        <v>-20</v>
      </c>
      <c r="H26" s="16"/>
      <c r="I26" s="16"/>
    </row>
    <row r="27" spans="1:10" s="20" customFormat="1">
      <c r="A27" s="23" t="s">
        <v>59</v>
      </c>
      <c r="B27" s="16"/>
      <c r="C27" s="15"/>
      <c r="D27" s="16"/>
      <c r="E27" s="15">
        <v>100</v>
      </c>
      <c r="F27" s="16"/>
      <c r="G27" s="15">
        <f t="shared" si="0"/>
        <v>-100</v>
      </c>
      <c r="H27" s="16"/>
      <c r="I27" s="16" t="s">
        <v>127</v>
      </c>
    </row>
    <row r="28" spans="1:10" s="20" customFormat="1">
      <c r="A28" s="23" t="s">
        <v>60</v>
      </c>
      <c r="B28" s="16"/>
      <c r="C28" s="15"/>
      <c r="D28" s="16"/>
      <c r="E28" s="15">
        <v>0</v>
      </c>
      <c r="F28" s="16"/>
      <c r="G28" s="15">
        <f t="shared" si="0"/>
        <v>0</v>
      </c>
      <c r="H28" s="16"/>
      <c r="I28" s="16"/>
    </row>
    <row r="29" spans="1:10" s="20" customFormat="1">
      <c r="A29" s="23" t="s">
        <v>61</v>
      </c>
      <c r="B29" s="16"/>
      <c r="C29" s="15"/>
      <c r="D29" s="16"/>
      <c r="E29" s="15">
        <v>0</v>
      </c>
      <c r="F29" s="16"/>
      <c r="G29" s="15">
        <f t="shared" si="0"/>
        <v>0</v>
      </c>
      <c r="H29" s="16"/>
      <c r="I29" s="16"/>
    </row>
    <row r="30" spans="1:10" s="20" customFormat="1">
      <c r="A30" s="23" t="s">
        <v>62</v>
      </c>
      <c r="B30" s="16"/>
      <c r="C30" s="15"/>
      <c r="D30" s="16"/>
      <c r="E30" s="15">
        <v>250</v>
      </c>
      <c r="F30" s="16"/>
      <c r="G30" s="15">
        <f t="shared" si="0"/>
        <v>-250</v>
      </c>
      <c r="H30" s="16"/>
      <c r="I30" s="16"/>
    </row>
    <row r="31" spans="1:10" s="20" customFormat="1">
      <c r="A31" s="23" t="s">
        <v>45</v>
      </c>
      <c r="B31" s="16"/>
      <c r="C31" s="15"/>
      <c r="D31" s="16"/>
      <c r="E31" s="15">
        <v>0</v>
      </c>
      <c r="F31" s="16"/>
      <c r="G31" s="15">
        <f t="shared" si="0"/>
        <v>0</v>
      </c>
      <c r="H31" s="16"/>
      <c r="I31" s="16"/>
    </row>
    <row r="32" spans="1:10" s="20" customFormat="1">
      <c r="A32" s="23" t="s">
        <v>46</v>
      </c>
      <c r="B32" s="16"/>
      <c r="C32" s="15"/>
      <c r="D32" s="16"/>
      <c r="E32" s="15">
        <v>250</v>
      </c>
      <c r="F32" s="16"/>
      <c r="G32" s="15">
        <f t="shared" si="0"/>
        <v>-250</v>
      </c>
      <c r="H32" s="16"/>
      <c r="I32" s="16"/>
    </row>
    <row r="33" spans="1:9" s="20" customFormat="1">
      <c r="A33" s="23" t="s">
        <v>47</v>
      </c>
      <c r="B33" s="16"/>
      <c r="C33" s="15"/>
      <c r="D33" s="16"/>
      <c r="E33" s="15">
        <v>1000</v>
      </c>
      <c r="F33" s="16"/>
      <c r="G33" s="15">
        <f t="shared" si="0"/>
        <v>-1000</v>
      </c>
      <c r="H33" s="16"/>
      <c r="I33" s="16"/>
    </row>
    <row r="34" spans="1:9" s="20" customFormat="1">
      <c r="A34" s="26" t="s">
        <v>133</v>
      </c>
      <c r="B34" s="16"/>
      <c r="C34" s="15"/>
      <c r="D34" s="16"/>
      <c r="E34" s="15">
        <v>120</v>
      </c>
      <c r="F34" s="16"/>
      <c r="G34" s="15">
        <f t="shared" si="0"/>
        <v>-120</v>
      </c>
      <c r="H34" s="16"/>
      <c r="I34" s="16"/>
    </row>
    <row r="35" spans="1:9" s="20" customFormat="1">
      <c r="A35" s="23" t="s">
        <v>48</v>
      </c>
      <c r="B35" s="16"/>
      <c r="C35" s="15"/>
      <c r="D35" s="16"/>
      <c r="E35" s="15">
        <v>375</v>
      </c>
      <c r="F35" s="16"/>
      <c r="G35" s="15">
        <f t="shared" si="0"/>
        <v>-375</v>
      </c>
      <c r="H35" s="16"/>
      <c r="I35" s="16"/>
    </row>
    <row r="36" spans="1:9">
      <c r="A36" s="23" t="s">
        <v>129</v>
      </c>
      <c r="E36" s="15">
        <v>1000</v>
      </c>
      <c r="G36" s="15">
        <f t="shared" si="0"/>
        <v>-1000</v>
      </c>
    </row>
    <row r="37" spans="1:9" hidden="1">
      <c r="A37" s="24"/>
      <c r="G37" s="15">
        <f t="shared" si="0"/>
        <v>0</v>
      </c>
    </row>
    <row r="38" spans="1:9" hidden="1">
      <c r="G38" s="15">
        <f t="shared" si="0"/>
        <v>0</v>
      </c>
    </row>
    <row r="39" spans="1:9" hidden="1">
      <c r="G39" s="15">
        <f t="shared" si="0"/>
        <v>0</v>
      </c>
    </row>
    <row r="40" spans="1:9" hidden="1">
      <c r="G40" s="15">
        <f t="shared" si="0"/>
        <v>0</v>
      </c>
    </row>
    <row r="41" spans="1:9" hidden="1">
      <c r="G41" s="15">
        <f t="shared" si="0"/>
        <v>0</v>
      </c>
    </row>
    <row r="42" spans="1:9">
      <c r="G42" s="15">
        <f t="shared" si="0"/>
        <v>0</v>
      </c>
    </row>
    <row r="43" spans="1:9" ht="5.0999999999999996" customHeight="1"/>
    <row r="44" spans="1:9">
      <c r="A44" s="25" t="s">
        <v>7</v>
      </c>
      <c r="C44" s="10">
        <f>SUM(C5:C43)</f>
        <v>16020</v>
      </c>
      <c r="D44" s="11"/>
      <c r="E44" s="10">
        <f>SUM(E5:E43)</f>
        <v>15440</v>
      </c>
      <c r="F44" s="11"/>
      <c r="G44" s="10">
        <f>C44-E44</f>
        <v>580</v>
      </c>
    </row>
    <row r="45" spans="1:9" ht="5.0999999999999996" customHeight="1"/>
    <row r="46" spans="1:9" s="11" customFormat="1">
      <c r="A46" s="21" t="s">
        <v>27</v>
      </c>
      <c r="C46" s="10" t="s">
        <v>1</v>
      </c>
      <c r="E46" s="10" t="s">
        <v>2</v>
      </c>
      <c r="G46" s="10" t="s">
        <v>3</v>
      </c>
      <c r="I46" s="21" t="s">
        <v>4</v>
      </c>
    </row>
    <row r="47" spans="1:9" ht="5.0999999999999996" customHeight="1"/>
    <row r="48" spans="1:9">
      <c r="A48" s="16" t="s">
        <v>141</v>
      </c>
      <c r="C48" s="15">
        <f>170+88</f>
        <v>258</v>
      </c>
      <c r="G48" s="15">
        <f t="shared" ref="G48:G66" si="1">C48-E48</f>
        <v>258</v>
      </c>
    </row>
    <row r="49" spans="1:9">
      <c r="A49" s="16" t="s">
        <v>142</v>
      </c>
      <c r="E49" s="15">
        <v>88</v>
      </c>
      <c r="G49" s="15">
        <f t="shared" si="1"/>
        <v>-88</v>
      </c>
    </row>
    <row r="50" spans="1:9" hidden="1">
      <c r="G50" s="15">
        <f t="shared" si="1"/>
        <v>0</v>
      </c>
    </row>
    <row r="51" spans="1:9" hidden="1">
      <c r="A51" s="24"/>
      <c r="G51" s="15">
        <f t="shared" si="1"/>
        <v>0</v>
      </c>
    </row>
    <row r="52" spans="1:9" hidden="1">
      <c r="G52" s="15">
        <f t="shared" si="1"/>
        <v>0</v>
      </c>
    </row>
    <row r="53" spans="1:9" hidden="1">
      <c r="G53" s="15">
        <f t="shared" si="1"/>
        <v>0</v>
      </c>
    </row>
    <row r="54" spans="1:9" hidden="1">
      <c r="G54" s="15">
        <f t="shared" si="1"/>
        <v>0</v>
      </c>
    </row>
    <row r="55" spans="1:9" hidden="1">
      <c r="G55" s="15">
        <f t="shared" si="1"/>
        <v>0</v>
      </c>
    </row>
    <row r="56" spans="1:9" hidden="1">
      <c r="G56" s="15">
        <f t="shared" si="1"/>
        <v>0</v>
      </c>
    </row>
    <row r="57" spans="1:9" hidden="1">
      <c r="G57" s="15">
        <f t="shared" si="1"/>
        <v>0</v>
      </c>
    </row>
    <row r="58" spans="1:9" hidden="1">
      <c r="G58" s="15">
        <f t="shared" si="1"/>
        <v>0</v>
      </c>
    </row>
    <row r="59" spans="1:9" hidden="1">
      <c r="G59" s="15">
        <f t="shared" si="1"/>
        <v>0</v>
      </c>
    </row>
    <row r="60" spans="1:9" hidden="1">
      <c r="G60" s="15">
        <f t="shared" si="1"/>
        <v>0</v>
      </c>
    </row>
    <row r="61" spans="1:9" hidden="1">
      <c r="G61" s="15">
        <f t="shared" si="1"/>
        <v>0</v>
      </c>
    </row>
    <row r="62" spans="1:9" hidden="1">
      <c r="G62" s="15">
        <f t="shared" si="1"/>
        <v>0</v>
      </c>
    </row>
    <row r="63" spans="1:9" hidden="1">
      <c r="G63" s="15">
        <f t="shared" si="1"/>
        <v>0</v>
      </c>
    </row>
    <row r="64" spans="1:9" s="20" customFormat="1" hidden="1">
      <c r="A64" s="16"/>
      <c r="B64" s="16"/>
      <c r="C64" s="15"/>
      <c r="D64" s="16"/>
      <c r="E64" s="15"/>
      <c r="F64" s="16"/>
      <c r="G64" s="15">
        <f t="shared" si="1"/>
        <v>0</v>
      </c>
      <c r="H64" s="16"/>
      <c r="I64" s="16"/>
    </row>
    <row r="65" spans="1:9" s="20" customFormat="1" hidden="1">
      <c r="A65" s="16"/>
      <c r="B65" s="16"/>
      <c r="C65" s="15"/>
      <c r="D65" s="16"/>
      <c r="E65" s="15"/>
      <c r="F65" s="16"/>
      <c r="G65" s="15">
        <f t="shared" si="1"/>
        <v>0</v>
      </c>
      <c r="H65" s="16"/>
      <c r="I65" s="16"/>
    </row>
    <row r="66" spans="1:9" s="20" customFormat="1">
      <c r="A66" s="16"/>
      <c r="B66" s="16"/>
      <c r="C66" s="15"/>
      <c r="D66" s="16"/>
      <c r="E66" s="15"/>
      <c r="F66" s="16"/>
      <c r="G66" s="15">
        <f t="shared" si="1"/>
        <v>0</v>
      </c>
      <c r="H66" s="16"/>
      <c r="I66" s="16"/>
    </row>
    <row r="67" spans="1:9" s="20" customFormat="1" ht="5.0999999999999996" customHeight="1">
      <c r="A67" s="16"/>
      <c r="B67" s="16"/>
      <c r="C67" s="15"/>
      <c r="D67" s="16"/>
      <c r="E67" s="15"/>
      <c r="F67" s="16"/>
      <c r="G67" s="15"/>
      <c r="H67" s="16"/>
      <c r="I67" s="16"/>
    </row>
    <row r="68" spans="1:9" s="20" customFormat="1">
      <c r="A68" s="25" t="s">
        <v>7</v>
      </c>
      <c r="B68" s="16"/>
      <c r="C68" s="10">
        <f>SUM(C48:C67)</f>
        <v>258</v>
      </c>
      <c r="D68" s="11"/>
      <c r="E68" s="10">
        <f>SUM(E48:E67)</f>
        <v>88</v>
      </c>
      <c r="F68" s="11"/>
      <c r="G68" s="10">
        <f>C68-E68</f>
        <v>170</v>
      </c>
      <c r="H68" s="16"/>
      <c r="I68" s="16"/>
    </row>
    <row r="69" spans="1:9" s="20" customFormat="1" ht="5.0999999999999996" customHeight="1">
      <c r="A69" s="16"/>
      <c r="B69" s="16"/>
      <c r="C69" s="15"/>
      <c r="D69" s="16"/>
      <c r="E69" s="15"/>
      <c r="F69" s="16"/>
      <c r="G69" s="15"/>
      <c r="H69" s="16"/>
      <c r="I69" s="16"/>
    </row>
    <row r="70" spans="1:9" s="20" customFormat="1" hidden="1">
      <c r="A70" s="21" t="s">
        <v>6</v>
      </c>
      <c r="B70" s="16"/>
      <c r="C70" s="15"/>
      <c r="D70" s="16"/>
      <c r="E70" s="15"/>
      <c r="F70" s="16"/>
      <c r="G70" s="15"/>
      <c r="H70" s="16"/>
      <c r="I70" s="16"/>
    </row>
    <row r="71" spans="1:9" s="20" customFormat="1" ht="5.0999999999999996" hidden="1" customHeight="1">
      <c r="A71" s="21"/>
      <c r="B71" s="16"/>
      <c r="C71" s="15"/>
      <c r="D71" s="16"/>
      <c r="E71" s="15"/>
      <c r="F71" s="16"/>
      <c r="G71" s="15"/>
      <c r="H71" s="16"/>
      <c r="I71" s="16"/>
    </row>
    <row r="72" spans="1:9" s="20" customFormat="1" hidden="1">
      <c r="A72" s="16" t="s">
        <v>14</v>
      </c>
      <c r="B72" s="16"/>
      <c r="C72" s="15"/>
      <c r="D72" s="16"/>
      <c r="E72" s="15"/>
      <c r="F72" s="16"/>
      <c r="G72" s="15">
        <f t="shared" ref="G72:G88" si="2">C72-E72</f>
        <v>0</v>
      </c>
      <c r="H72" s="16"/>
      <c r="I72" s="16"/>
    </row>
    <row r="73" spans="1:9" s="20" customFormat="1" hidden="1">
      <c r="A73" s="16" t="s">
        <v>15</v>
      </c>
      <c r="B73" s="16"/>
      <c r="C73" s="15"/>
      <c r="D73" s="16"/>
      <c r="E73" s="15"/>
      <c r="F73" s="16"/>
      <c r="G73" s="15">
        <f t="shared" si="2"/>
        <v>0</v>
      </c>
      <c r="H73" s="16"/>
      <c r="I73" s="16"/>
    </row>
    <row r="74" spans="1:9" s="20" customFormat="1" hidden="1">
      <c r="A74" s="16" t="s">
        <v>17</v>
      </c>
      <c r="B74" s="16"/>
      <c r="C74" s="15"/>
      <c r="D74" s="16"/>
      <c r="E74" s="15"/>
      <c r="F74" s="16"/>
      <c r="G74" s="15">
        <f t="shared" si="2"/>
        <v>0</v>
      </c>
      <c r="H74" s="16"/>
      <c r="I74" s="16"/>
    </row>
    <row r="75" spans="1:9" s="20" customFormat="1" hidden="1">
      <c r="A75" s="16" t="s">
        <v>18</v>
      </c>
      <c r="B75" s="16"/>
      <c r="C75" s="15"/>
      <c r="D75" s="16"/>
      <c r="E75" s="15"/>
      <c r="F75" s="16"/>
      <c r="G75" s="15">
        <f t="shared" si="2"/>
        <v>0</v>
      </c>
      <c r="H75" s="16"/>
      <c r="I75" s="16" t="s">
        <v>97</v>
      </c>
    </row>
    <row r="76" spans="1:9" s="20" customFormat="1" hidden="1">
      <c r="A76" s="16" t="s">
        <v>19</v>
      </c>
      <c r="B76" s="16"/>
      <c r="C76" s="15"/>
      <c r="D76" s="16"/>
      <c r="E76" s="15"/>
      <c r="F76" s="16"/>
      <c r="G76" s="15">
        <f t="shared" si="2"/>
        <v>0</v>
      </c>
      <c r="H76" s="16"/>
      <c r="I76" s="16"/>
    </row>
    <row r="77" spans="1:9" s="20" customFormat="1" hidden="1">
      <c r="A77" s="16" t="s">
        <v>20</v>
      </c>
      <c r="B77" s="16"/>
      <c r="C77" s="15"/>
      <c r="D77" s="16"/>
      <c r="E77" s="15"/>
      <c r="F77" s="16"/>
      <c r="G77" s="15">
        <f t="shared" si="2"/>
        <v>0</v>
      </c>
      <c r="H77" s="16"/>
      <c r="I77" s="16"/>
    </row>
    <row r="78" spans="1:9" s="20" customFormat="1" hidden="1">
      <c r="A78" s="16" t="s">
        <v>21</v>
      </c>
      <c r="B78" s="16"/>
      <c r="C78" s="15"/>
      <c r="D78" s="16"/>
      <c r="E78" s="15"/>
      <c r="F78" s="16"/>
      <c r="G78" s="15">
        <f t="shared" si="2"/>
        <v>0</v>
      </c>
      <c r="H78" s="16"/>
      <c r="I78" s="16"/>
    </row>
    <row r="79" spans="1:9" s="20" customFormat="1" hidden="1">
      <c r="A79" s="16" t="s">
        <v>22</v>
      </c>
      <c r="B79" s="16"/>
      <c r="C79" s="15"/>
      <c r="D79" s="16"/>
      <c r="E79" s="15"/>
      <c r="F79" s="16"/>
      <c r="G79" s="15">
        <f t="shared" si="2"/>
        <v>0</v>
      </c>
      <c r="H79" s="16"/>
      <c r="I79" s="16"/>
    </row>
    <row r="80" spans="1:9" hidden="1">
      <c r="A80" s="16" t="s">
        <v>66</v>
      </c>
      <c r="G80" s="15">
        <f t="shared" si="2"/>
        <v>0</v>
      </c>
    </row>
    <row r="81" spans="1:9" hidden="1">
      <c r="G81" s="15">
        <f t="shared" si="2"/>
        <v>0</v>
      </c>
    </row>
    <row r="82" spans="1:9" hidden="1">
      <c r="G82" s="15">
        <f t="shared" si="2"/>
        <v>0</v>
      </c>
    </row>
    <row r="83" spans="1:9" hidden="1">
      <c r="G83" s="15">
        <f t="shared" si="2"/>
        <v>0</v>
      </c>
    </row>
    <row r="84" spans="1:9" hidden="1">
      <c r="G84" s="15">
        <f t="shared" si="2"/>
        <v>0</v>
      </c>
    </row>
    <row r="85" spans="1:9" hidden="1">
      <c r="G85" s="15">
        <f t="shared" si="2"/>
        <v>0</v>
      </c>
    </row>
    <row r="86" spans="1:9" hidden="1">
      <c r="G86" s="15">
        <f t="shared" si="2"/>
        <v>0</v>
      </c>
    </row>
    <row r="87" spans="1:9" hidden="1">
      <c r="A87" s="21"/>
      <c r="G87" s="15">
        <f t="shared" si="2"/>
        <v>0</v>
      </c>
    </row>
    <row r="88" spans="1:9" hidden="1">
      <c r="G88" s="15">
        <f t="shared" si="2"/>
        <v>0</v>
      </c>
    </row>
    <row r="89" spans="1:9" ht="5.0999999999999996" hidden="1" customHeight="1"/>
    <row r="90" spans="1:9" hidden="1">
      <c r="A90" s="25" t="s">
        <v>7</v>
      </c>
      <c r="C90" s="10">
        <f>SUM(C72:C89)</f>
        <v>0</v>
      </c>
      <c r="D90" s="11"/>
      <c r="E90" s="10">
        <f>SUM(E72:E89)</f>
        <v>0</v>
      </c>
      <c r="F90" s="11"/>
      <c r="G90" s="10">
        <f>C90-E90</f>
        <v>0</v>
      </c>
    </row>
    <row r="91" spans="1:9" ht="5.0999999999999996" customHeight="1"/>
    <row r="92" spans="1:9">
      <c r="A92" s="21" t="s">
        <v>5</v>
      </c>
    </row>
    <row r="93" spans="1:9" ht="5.0999999999999996" customHeight="1"/>
    <row r="94" spans="1:9">
      <c r="A94" s="11" t="s">
        <v>143</v>
      </c>
      <c r="G94" s="15">
        <f t="shared" ref="G94:G137" si="3">C94-E94</f>
        <v>0</v>
      </c>
    </row>
    <row r="95" spans="1:9">
      <c r="A95" s="16" t="s">
        <v>141</v>
      </c>
      <c r="C95" s="15">
        <v>1150</v>
      </c>
      <c r="G95" s="15">
        <f t="shared" si="3"/>
        <v>1150</v>
      </c>
    </row>
    <row r="96" spans="1:9" s="20" customFormat="1">
      <c r="A96" s="26" t="s">
        <v>49</v>
      </c>
      <c r="B96" s="16"/>
      <c r="C96" s="15"/>
      <c r="D96" s="16"/>
      <c r="E96" s="15">
        <v>140</v>
      </c>
      <c r="F96" s="16"/>
      <c r="G96" s="15">
        <f t="shared" si="3"/>
        <v>-140</v>
      </c>
      <c r="H96" s="16"/>
      <c r="I96" s="16"/>
    </row>
    <row r="97" spans="1:9" s="20" customFormat="1">
      <c r="A97" s="26" t="s">
        <v>50</v>
      </c>
      <c r="B97" s="16"/>
      <c r="C97" s="15"/>
      <c r="D97" s="16"/>
      <c r="E97" s="15">
        <v>435</v>
      </c>
      <c r="F97" s="16"/>
      <c r="G97" s="15">
        <f t="shared" si="3"/>
        <v>-435</v>
      </c>
      <c r="H97" s="16"/>
      <c r="I97" s="16"/>
    </row>
    <row r="98" spans="1:9" s="20" customFormat="1">
      <c r="A98" s="26" t="s">
        <v>51</v>
      </c>
      <c r="B98" s="16"/>
      <c r="C98" s="15"/>
      <c r="D98" s="16"/>
      <c r="E98" s="15"/>
      <c r="F98" s="16"/>
      <c r="G98" s="15">
        <f t="shared" si="3"/>
        <v>0</v>
      </c>
      <c r="H98" s="16"/>
      <c r="I98" s="16" t="s">
        <v>128</v>
      </c>
    </row>
    <row r="99" spans="1:9" s="20" customFormat="1">
      <c r="A99" s="26" t="s">
        <v>98</v>
      </c>
      <c r="B99" s="16"/>
      <c r="C99" s="15"/>
      <c r="D99" s="16"/>
      <c r="E99" s="15">
        <v>140</v>
      </c>
      <c r="F99" s="16"/>
      <c r="G99" s="15">
        <f t="shared" si="3"/>
        <v>-140</v>
      </c>
      <c r="H99" s="16"/>
      <c r="I99" s="16" t="s">
        <v>99</v>
      </c>
    </row>
    <row r="100" spans="1:9" s="20" customFormat="1">
      <c r="A100" s="26" t="s">
        <v>52</v>
      </c>
      <c r="B100" s="16"/>
      <c r="C100" s="15"/>
      <c r="D100" s="16"/>
      <c r="E100" s="15">
        <v>435</v>
      </c>
      <c r="F100" s="16"/>
      <c r="G100" s="15">
        <f t="shared" si="3"/>
        <v>-435</v>
      </c>
      <c r="H100" s="16"/>
      <c r="I100" s="16"/>
    </row>
    <row r="101" spans="1:9" s="20" customFormat="1" ht="5.0999999999999996" customHeight="1">
      <c r="A101" s="26"/>
      <c r="B101" s="16"/>
      <c r="C101" s="15"/>
      <c r="D101" s="16"/>
      <c r="E101" s="15"/>
      <c r="F101" s="16"/>
      <c r="G101" s="15"/>
      <c r="H101" s="16"/>
      <c r="I101" s="16"/>
    </row>
    <row r="102" spans="1:9" s="20" customFormat="1">
      <c r="A102" s="25" t="s">
        <v>63</v>
      </c>
      <c r="B102" s="16"/>
      <c r="C102" s="15"/>
      <c r="D102" s="16"/>
      <c r="E102" s="15"/>
      <c r="F102" s="16"/>
      <c r="G102" s="10">
        <f>SUM(G94:G101)</f>
        <v>0</v>
      </c>
      <c r="H102" s="16"/>
      <c r="I102" s="16"/>
    </row>
    <row r="103" spans="1:9" s="20" customFormat="1" ht="5.0999999999999996" customHeight="1">
      <c r="A103" s="16"/>
      <c r="B103" s="16"/>
      <c r="C103" s="15"/>
      <c r="D103" s="16"/>
      <c r="E103" s="15"/>
      <c r="F103" s="16"/>
      <c r="G103" s="15"/>
      <c r="H103" s="16"/>
      <c r="I103" s="16"/>
    </row>
    <row r="104" spans="1:9" s="20" customFormat="1">
      <c r="A104" s="11" t="s">
        <v>144</v>
      </c>
      <c r="B104" s="16"/>
      <c r="C104" s="15"/>
      <c r="D104" s="16"/>
      <c r="E104" s="15"/>
      <c r="F104" s="16"/>
      <c r="G104" s="15">
        <f t="shared" si="3"/>
        <v>0</v>
      </c>
      <c r="H104" s="16"/>
      <c r="I104" s="16"/>
    </row>
    <row r="105" spans="1:9" s="20" customFormat="1">
      <c r="A105" s="16" t="s">
        <v>141</v>
      </c>
      <c r="B105" s="16"/>
      <c r="C105" s="15">
        <v>750</v>
      </c>
      <c r="D105" s="16"/>
      <c r="E105" s="15"/>
      <c r="F105" s="16"/>
      <c r="G105" s="15">
        <f t="shared" si="3"/>
        <v>750</v>
      </c>
      <c r="H105" s="16"/>
      <c r="I105" s="16"/>
    </row>
    <row r="106" spans="1:9" s="20" customFormat="1">
      <c r="A106" s="26" t="s">
        <v>53</v>
      </c>
      <c r="B106" s="16"/>
      <c r="C106" s="15"/>
      <c r="D106" s="16"/>
      <c r="E106" s="15">
        <v>100</v>
      </c>
      <c r="F106" s="16"/>
      <c r="G106" s="15">
        <f t="shared" si="3"/>
        <v>-100</v>
      </c>
      <c r="H106" s="16"/>
      <c r="I106" s="16"/>
    </row>
    <row r="107" spans="1:9" s="20" customFormat="1">
      <c r="A107" s="26" t="s">
        <v>54</v>
      </c>
      <c r="B107" s="16"/>
      <c r="C107" s="15"/>
      <c r="D107" s="16"/>
      <c r="E107" s="15"/>
      <c r="F107" s="16"/>
      <c r="G107" s="15">
        <f t="shared" si="3"/>
        <v>0</v>
      </c>
      <c r="H107" s="16"/>
      <c r="I107" s="16"/>
    </row>
    <row r="108" spans="1:9" s="20" customFormat="1">
      <c r="A108" s="26" t="s">
        <v>107</v>
      </c>
      <c r="B108" s="16"/>
      <c r="C108" s="15"/>
      <c r="D108" s="16"/>
      <c r="E108" s="15">
        <v>650</v>
      </c>
      <c r="F108" s="16"/>
      <c r="G108" s="15">
        <f t="shared" si="3"/>
        <v>-650</v>
      </c>
      <c r="H108" s="16"/>
      <c r="I108" s="16"/>
    </row>
    <row r="109" spans="1:9" s="20" customFormat="1" ht="5.0999999999999996" customHeight="1">
      <c r="A109" s="26"/>
      <c r="B109" s="16"/>
      <c r="C109" s="15"/>
      <c r="D109" s="16"/>
      <c r="E109" s="15"/>
      <c r="F109" s="16"/>
      <c r="G109" s="15"/>
      <c r="H109" s="16"/>
      <c r="I109" s="16"/>
    </row>
    <row r="110" spans="1:9" s="20" customFormat="1">
      <c r="A110" s="25" t="s">
        <v>64</v>
      </c>
      <c r="B110" s="16"/>
      <c r="C110" s="15"/>
      <c r="D110" s="16"/>
      <c r="E110" s="15"/>
      <c r="F110" s="16"/>
      <c r="G110" s="10">
        <f>SUM(G104:G109)</f>
        <v>0</v>
      </c>
      <c r="H110" s="16"/>
      <c r="I110" s="16"/>
    </row>
    <row r="111" spans="1:9" s="20" customFormat="1" ht="5.0999999999999996" customHeight="1">
      <c r="A111" s="16"/>
      <c r="B111" s="16"/>
      <c r="C111" s="15"/>
      <c r="D111" s="16"/>
      <c r="E111" s="15"/>
      <c r="F111" s="16"/>
      <c r="G111" s="15"/>
      <c r="H111" s="16"/>
      <c r="I111" s="16"/>
    </row>
    <row r="112" spans="1:9" s="20" customFormat="1">
      <c r="A112" s="11" t="s">
        <v>145</v>
      </c>
      <c r="B112" s="16"/>
      <c r="C112" s="15"/>
      <c r="D112" s="16"/>
      <c r="E112" s="15"/>
      <c r="F112" s="16"/>
      <c r="G112" s="15">
        <f t="shared" si="3"/>
        <v>0</v>
      </c>
      <c r="H112" s="16"/>
      <c r="I112" s="16"/>
    </row>
    <row r="113" spans="1:9" s="20" customFormat="1">
      <c r="A113" s="16" t="s">
        <v>141</v>
      </c>
      <c r="B113" s="16"/>
      <c r="C113" s="15">
        <v>420</v>
      </c>
      <c r="D113" s="16"/>
      <c r="E113" s="15"/>
      <c r="F113" s="16"/>
      <c r="G113" s="15">
        <f t="shared" si="3"/>
        <v>420</v>
      </c>
      <c r="H113" s="16"/>
      <c r="I113" s="16"/>
    </row>
    <row r="114" spans="1:9" s="20" customFormat="1">
      <c r="A114" s="26" t="s">
        <v>55</v>
      </c>
      <c r="B114" s="16"/>
      <c r="C114" s="15"/>
      <c r="D114" s="16"/>
      <c r="E114" s="15">
        <v>100</v>
      </c>
      <c r="F114" s="16"/>
      <c r="G114" s="15">
        <f t="shared" si="3"/>
        <v>-100</v>
      </c>
      <c r="H114" s="16"/>
      <c r="I114" s="16"/>
    </row>
    <row r="115" spans="1:9" s="20" customFormat="1">
      <c r="A115" s="26" t="s">
        <v>108</v>
      </c>
      <c r="B115" s="16"/>
      <c r="C115" s="15"/>
      <c r="D115" s="16"/>
      <c r="E115" s="15"/>
      <c r="F115" s="16"/>
      <c r="G115" s="15">
        <f t="shared" si="3"/>
        <v>0</v>
      </c>
      <c r="H115" s="16"/>
      <c r="I115" s="16"/>
    </row>
    <row r="116" spans="1:9" s="20" customFormat="1">
      <c r="A116" s="26" t="s">
        <v>107</v>
      </c>
      <c r="B116" s="16"/>
      <c r="C116" s="15"/>
      <c r="D116" s="16"/>
      <c r="E116" s="15">
        <v>320</v>
      </c>
      <c r="F116" s="16"/>
      <c r="G116" s="15">
        <f t="shared" si="3"/>
        <v>-320</v>
      </c>
      <c r="H116" s="16"/>
      <c r="I116" s="16"/>
    </row>
    <row r="117" spans="1:9" s="20" customFormat="1" ht="5.0999999999999996" customHeight="1">
      <c r="A117" s="26"/>
      <c r="B117" s="16"/>
      <c r="C117" s="15"/>
      <c r="D117" s="16"/>
      <c r="E117" s="15"/>
      <c r="F117" s="16"/>
      <c r="G117" s="15"/>
      <c r="H117" s="16"/>
      <c r="I117" s="16"/>
    </row>
    <row r="118" spans="1:9" s="20" customFormat="1">
      <c r="A118" s="25" t="s">
        <v>65</v>
      </c>
      <c r="B118" s="16"/>
      <c r="C118" s="15"/>
      <c r="D118" s="16"/>
      <c r="E118" s="15"/>
      <c r="F118" s="16"/>
      <c r="G118" s="10">
        <f>SUM(G112:G117)</f>
        <v>0</v>
      </c>
      <c r="H118" s="16"/>
      <c r="I118" s="16"/>
    </row>
    <row r="119" spans="1:9" s="20" customFormat="1" ht="5.0999999999999996" customHeight="1">
      <c r="A119" s="16"/>
      <c r="B119" s="16"/>
      <c r="C119" s="15"/>
      <c r="D119" s="16"/>
      <c r="E119" s="15"/>
      <c r="F119" s="16"/>
      <c r="G119" s="15"/>
      <c r="H119" s="16"/>
      <c r="I119" s="16"/>
    </row>
    <row r="120" spans="1:9" s="20" customFormat="1" ht="14.25" customHeight="1">
      <c r="A120" s="27" t="s">
        <v>146</v>
      </c>
      <c r="B120" s="16"/>
      <c r="C120" s="15"/>
      <c r="D120" s="16"/>
      <c r="E120" s="15"/>
      <c r="F120" s="16"/>
      <c r="G120" s="15"/>
      <c r="H120" s="16"/>
      <c r="I120" s="16"/>
    </row>
    <row r="121" spans="1:9" s="20" customFormat="1">
      <c r="A121" s="16" t="s">
        <v>26</v>
      </c>
      <c r="B121" s="16"/>
      <c r="C121" s="15">
        <v>100</v>
      </c>
      <c r="D121" s="16"/>
      <c r="E121" s="15">
        <v>100</v>
      </c>
      <c r="F121" s="16"/>
      <c r="G121" s="15">
        <f t="shared" si="3"/>
        <v>0</v>
      </c>
      <c r="H121" s="16"/>
      <c r="I121" s="16"/>
    </row>
    <row r="122" spans="1:9" s="20" customFormat="1">
      <c r="A122" s="16" t="s">
        <v>134</v>
      </c>
      <c r="B122" s="16"/>
      <c r="C122" s="15"/>
      <c r="D122" s="16"/>
      <c r="E122" s="15">
        <v>600</v>
      </c>
      <c r="F122" s="16"/>
      <c r="G122" s="15">
        <f t="shared" si="3"/>
        <v>-600</v>
      </c>
      <c r="H122" s="16"/>
      <c r="I122" s="16" t="s">
        <v>135</v>
      </c>
    </row>
    <row r="123" spans="1:9" s="20" customFormat="1">
      <c r="A123" s="16" t="s">
        <v>35</v>
      </c>
      <c r="B123" s="16"/>
      <c r="C123" s="15"/>
      <c r="D123" s="16"/>
      <c r="E123" s="15"/>
      <c r="F123" s="16"/>
      <c r="G123" s="15">
        <f t="shared" si="3"/>
        <v>0</v>
      </c>
      <c r="H123" s="16"/>
      <c r="I123" s="16"/>
    </row>
    <row r="124" spans="1:9" s="20" customFormat="1">
      <c r="A124" s="16" t="s">
        <v>110</v>
      </c>
      <c r="B124" s="16"/>
      <c r="C124" s="15">
        <v>75</v>
      </c>
      <c r="D124" s="16"/>
      <c r="E124" s="15">
        <v>150</v>
      </c>
      <c r="F124" s="16"/>
      <c r="G124" s="15">
        <f t="shared" si="3"/>
        <v>-75</v>
      </c>
      <c r="H124" s="16"/>
      <c r="I124" s="16"/>
    </row>
    <row r="125" spans="1:9" s="20" customFormat="1">
      <c r="A125" s="16" t="s">
        <v>109</v>
      </c>
      <c r="B125" s="16"/>
      <c r="C125" s="15">
        <v>75</v>
      </c>
      <c r="D125" s="16"/>
      <c r="E125" s="15">
        <v>150</v>
      </c>
      <c r="F125" s="16"/>
      <c r="G125" s="15">
        <f t="shared" si="3"/>
        <v>-75</v>
      </c>
      <c r="H125" s="16"/>
      <c r="I125" s="16"/>
    </row>
    <row r="126" spans="1:9" s="20" customFormat="1" hidden="1">
      <c r="A126" s="16"/>
      <c r="B126" s="16"/>
      <c r="C126" s="15"/>
      <c r="D126" s="16"/>
      <c r="E126" s="15"/>
      <c r="F126" s="16"/>
      <c r="G126" s="15">
        <f t="shared" si="3"/>
        <v>0</v>
      </c>
      <c r="H126" s="16"/>
      <c r="I126" s="16"/>
    </row>
    <row r="127" spans="1:9" s="20" customFormat="1" hidden="1">
      <c r="A127" s="16"/>
      <c r="B127" s="16"/>
      <c r="C127" s="15"/>
      <c r="D127" s="16"/>
      <c r="E127" s="15"/>
      <c r="F127" s="16"/>
      <c r="G127" s="15">
        <f t="shared" si="3"/>
        <v>0</v>
      </c>
      <c r="H127" s="16"/>
      <c r="I127" s="16"/>
    </row>
    <row r="128" spans="1:9" s="20" customFormat="1" hidden="1">
      <c r="A128" s="16"/>
      <c r="B128" s="16"/>
      <c r="C128" s="15"/>
      <c r="D128" s="16"/>
      <c r="E128" s="15"/>
      <c r="F128" s="16"/>
      <c r="G128" s="15">
        <f t="shared" si="3"/>
        <v>0</v>
      </c>
      <c r="H128" s="16"/>
      <c r="I128" s="16"/>
    </row>
    <row r="129" spans="1:9" s="20" customFormat="1" hidden="1">
      <c r="A129" s="16"/>
      <c r="B129" s="16"/>
      <c r="C129" s="15"/>
      <c r="D129" s="16"/>
      <c r="E129" s="15"/>
      <c r="F129" s="16"/>
      <c r="G129" s="15">
        <f t="shared" si="3"/>
        <v>0</v>
      </c>
      <c r="H129" s="16"/>
      <c r="I129" s="16"/>
    </row>
    <row r="130" spans="1:9" s="20" customFormat="1" hidden="1">
      <c r="A130" s="16"/>
      <c r="B130" s="16"/>
      <c r="C130" s="15"/>
      <c r="D130" s="16"/>
      <c r="E130" s="15"/>
      <c r="F130" s="16"/>
      <c r="G130" s="15">
        <f t="shared" si="3"/>
        <v>0</v>
      </c>
      <c r="H130" s="16"/>
      <c r="I130" s="16"/>
    </row>
    <row r="131" spans="1:9" s="20" customFormat="1" hidden="1">
      <c r="A131" s="16"/>
      <c r="B131" s="16"/>
      <c r="C131" s="15"/>
      <c r="D131" s="16"/>
      <c r="E131" s="15"/>
      <c r="F131" s="16"/>
      <c r="G131" s="15">
        <f t="shared" si="3"/>
        <v>0</v>
      </c>
      <c r="H131" s="16"/>
      <c r="I131" s="16"/>
    </row>
    <row r="132" spans="1:9" s="20" customFormat="1" hidden="1">
      <c r="A132" s="16"/>
      <c r="B132" s="16"/>
      <c r="C132" s="15"/>
      <c r="D132" s="16"/>
      <c r="E132" s="15"/>
      <c r="F132" s="16"/>
      <c r="G132" s="15">
        <f t="shared" si="3"/>
        <v>0</v>
      </c>
      <c r="H132" s="16"/>
      <c r="I132" s="16"/>
    </row>
    <row r="133" spans="1:9" s="20" customFormat="1" hidden="1">
      <c r="A133" s="16"/>
      <c r="B133" s="16"/>
      <c r="C133" s="15"/>
      <c r="D133" s="16"/>
      <c r="E133" s="15"/>
      <c r="F133" s="16"/>
      <c r="G133" s="15">
        <f t="shared" si="3"/>
        <v>0</v>
      </c>
      <c r="H133" s="16"/>
      <c r="I133" s="16"/>
    </row>
    <row r="134" spans="1:9" s="20" customFormat="1" hidden="1">
      <c r="A134" s="16"/>
      <c r="B134" s="16"/>
      <c r="C134" s="15"/>
      <c r="D134" s="16"/>
      <c r="E134" s="15"/>
      <c r="F134" s="16"/>
      <c r="G134" s="15">
        <f t="shared" si="3"/>
        <v>0</v>
      </c>
      <c r="H134" s="16"/>
      <c r="I134" s="16"/>
    </row>
    <row r="135" spans="1:9" s="20" customFormat="1" hidden="1">
      <c r="A135" s="16"/>
      <c r="B135" s="16"/>
      <c r="C135" s="15"/>
      <c r="D135" s="16"/>
      <c r="E135" s="15"/>
      <c r="F135" s="16"/>
      <c r="G135" s="15">
        <f t="shared" si="3"/>
        <v>0</v>
      </c>
      <c r="H135" s="16"/>
      <c r="I135" s="16"/>
    </row>
    <row r="136" spans="1:9" s="20" customFormat="1" hidden="1">
      <c r="A136" s="16"/>
      <c r="B136" s="16"/>
      <c r="C136" s="15"/>
      <c r="D136" s="16"/>
      <c r="E136" s="15"/>
      <c r="F136" s="16"/>
      <c r="G136" s="15">
        <f t="shared" si="3"/>
        <v>0</v>
      </c>
      <c r="H136" s="16"/>
      <c r="I136" s="16"/>
    </row>
    <row r="137" spans="1:9" s="20" customFormat="1">
      <c r="A137" s="16" t="s">
        <v>67</v>
      </c>
      <c r="B137" s="16"/>
      <c r="C137" s="15">
        <v>320</v>
      </c>
      <c r="D137" s="16"/>
      <c r="E137" s="15">
        <v>320</v>
      </c>
      <c r="F137" s="16"/>
      <c r="G137" s="15">
        <f t="shared" si="3"/>
        <v>0</v>
      </c>
      <c r="H137" s="16"/>
      <c r="I137" s="16"/>
    </row>
    <row r="138" spans="1:9" s="20" customFormat="1" ht="5.0999999999999996" customHeight="1">
      <c r="A138" s="16"/>
      <c r="B138" s="16"/>
      <c r="C138" s="15"/>
      <c r="D138" s="16"/>
      <c r="E138" s="15"/>
      <c r="F138" s="16"/>
      <c r="G138" s="15"/>
      <c r="H138" s="16"/>
      <c r="I138" s="16"/>
    </row>
    <row r="139" spans="1:9" s="20" customFormat="1">
      <c r="A139" s="25" t="s">
        <v>7</v>
      </c>
      <c r="B139" s="16"/>
      <c r="C139" s="10">
        <f>SUM(C94:C138)</f>
        <v>2890</v>
      </c>
      <c r="D139" s="11"/>
      <c r="E139" s="10">
        <f>SUM(E94:E138)</f>
        <v>3640</v>
      </c>
      <c r="F139" s="11"/>
      <c r="G139" s="10">
        <f>C139-E139</f>
        <v>-750</v>
      </c>
      <c r="H139" s="16"/>
      <c r="I139" s="16"/>
    </row>
    <row r="140" spans="1:9" s="20" customFormat="1" ht="5.0999999999999996" customHeight="1">
      <c r="A140" s="16"/>
      <c r="B140" s="16"/>
      <c r="C140" s="15"/>
      <c r="D140" s="16"/>
      <c r="E140" s="15"/>
      <c r="F140" s="16"/>
      <c r="G140" s="15"/>
      <c r="H140" s="16"/>
      <c r="I140" s="16"/>
    </row>
    <row r="143" spans="1:9" s="20" customFormat="1" ht="5.0999999999999996" customHeight="1">
      <c r="A143" s="16"/>
      <c r="B143" s="16"/>
      <c r="C143" s="15"/>
      <c r="D143" s="16"/>
      <c r="E143" s="15"/>
      <c r="F143" s="16"/>
      <c r="G143" s="15"/>
      <c r="H143" s="16"/>
      <c r="I143" s="16"/>
    </row>
    <row r="144" spans="1:9" s="20" customFormat="1">
      <c r="A144" s="25" t="s">
        <v>13</v>
      </c>
      <c r="B144" s="16"/>
      <c r="C144" s="10">
        <f>C44+C68+C90+C139</f>
        <v>19168</v>
      </c>
      <c r="D144" s="11"/>
      <c r="E144" s="10">
        <f>E44+E68+E90+E139</f>
        <v>19168</v>
      </c>
      <c r="F144" s="11"/>
      <c r="G144" s="10">
        <f>C144-E144</f>
        <v>0</v>
      </c>
      <c r="H144" s="16"/>
      <c r="I144" s="16"/>
    </row>
    <row r="145" spans="1:9" s="20" customFormat="1" ht="5.0999999999999996" customHeight="1">
      <c r="A145" s="16"/>
      <c r="B145" s="16"/>
      <c r="C145" s="15"/>
      <c r="D145" s="16"/>
      <c r="E145" s="15"/>
      <c r="F145" s="16"/>
      <c r="G145" s="15"/>
      <c r="H145" s="16"/>
      <c r="I145" s="16"/>
    </row>
    <row r="146" spans="1:9">
      <c r="I146" s="16">
        <v>120</v>
      </c>
    </row>
    <row r="147" spans="1:9">
      <c r="I147" s="16">
        <v>-50</v>
      </c>
    </row>
    <row r="148" spans="1:9">
      <c r="I148" s="16">
        <v>-30</v>
      </c>
    </row>
    <row r="149" spans="1:9">
      <c r="I149" s="16">
        <f>SUM(I146:I148)</f>
        <v>40</v>
      </c>
    </row>
    <row r="151" spans="1:9">
      <c r="I151" s="16">
        <f>I149*115</f>
        <v>4600</v>
      </c>
    </row>
  </sheetData>
  <mergeCells count="1">
    <mergeCell ref="A1:I1"/>
  </mergeCells>
  <printOptions gridLines="1"/>
  <pageMargins left="0.5" right="0.5" top="0.5" bottom="0.5" header="0.3" footer="0.3"/>
  <pageSetup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0"/>
  <sheetViews>
    <sheetView view="pageBreakPreview" zoomScale="60" zoomScaleNormal="100" workbookViewId="0">
      <pane xSplit="1" ySplit="3" topLeftCell="B141" activePane="bottomRight" state="frozen"/>
      <selection pane="topRight" activeCell="B1" sqref="B1"/>
      <selection pane="bottomLeft" activeCell="A4" sqref="A4"/>
      <selection pane="bottomRight" activeCell="C141" sqref="C141"/>
    </sheetView>
  </sheetViews>
  <sheetFormatPr defaultRowHeight="15"/>
  <cols>
    <col min="1" max="1" width="35.7109375" style="16" bestFit="1" customWidth="1"/>
    <col min="2" max="2" width="1.7109375" style="16" customWidth="1"/>
    <col min="3" max="3" width="16.85546875" style="15" bestFit="1" customWidth="1"/>
    <col min="4" max="4" width="1.7109375" style="16" customWidth="1"/>
    <col min="5" max="5" width="16.28515625" style="15" bestFit="1" customWidth="1"/>
    <col min="6" max="6" width="1.7109375" style="16" customWidth="1"/>
    <col min="7" max="7" width="13.42578125" style="15" bestFit="1" customWidth="1"/>
    <col min="8" max="8" width="1.7109375" style="16" customWidth="1"/>
    <col min="9" max="9" width="64.5703125" style="16" bestFit="1" customWidth="1"/>
    <col min="10" max="10" width="41.5703125" style="16" bestFit="1" customWidth="1"/>
    <col min="11" max="16384" width="9.140625" style="16"/>
  </cols>
  <sheetData>
    <row r="1" spans="1:10" ht="18.75">
      <c r="A1" s="29" t="s">
        <v>113</v>
      </c>
      <c r="B1" s="29"/>
      <c r="C1" s="29"/>
      <c r="D1" s="29"/>
      <c r="E1" s="29"/>
      <c r="F1" s="29"/>
      <c r="G1" s="29"/>
      <c r="H1" s="29"/>
      <c r="I1" s="29"/>
    </row>
    <row r="2" spans="1:10" ht="5.0999999999999996" customHeight="1"/>
    <row r="3" spans="1:10" s="11" customFormat="1">
      <c r="A3" s="21" t="s">
        <v>0</v>
      </c>
      <c r="C3" s="10" t="s">
        <v>1</v>
      </c>
      <c r="E3" s="10" t="s">
        <v>2</v>
      </c>
      <c r="G3" s="10" t="s">
        <v>3</v>
      </c>
      <c r="I3" s="21" t="s">
        <v>4</v>
      </c>
      <c r="J3" s="21" t="s">
        <v>114</v>
      </c>
    </row>
    <row r="4" spans="1:10" ht="5.0999999999999996" customHeight="1"/>
    <row r="5" spans="1:10">
      <c r="A5" s="16" t="s">
        <v>8</v>
      </c>
      <c r="C5" s="15">
        <v>13800</v>
      </c>
      <c r="G5" s="15">
        <f>C5-E5</f>
        <v>13800</v>
      </c>
      <c r="I5" s="22" t="s">
        <v>130</v>
      </c>
    </row>
    <row r="6" spans="1:10">
      <c r="A6" s="16" t="s">
        <v>10</v>
      </c>
      <c r="C6" s="15">
        <v>320</v>
      </c>
      <c r="G6" s="15">
        <f t="shared" ref="G6:G39" si="0">C6-E6</f>
        <v>320</v>
      </c>
      <c r="I6" s="22" t="s">
        <v>131</v>
      </c>
    </row>
    <row r="7" spans="1:10">
      <c r="A7" s="16" t="s">
        <v>11</v>
      </c>
      <c r="C7" s="15">
        <f>15*40</f>
        <v>600</v>
      </c>
      <c r="G7" s="15">
        <f t="shared" si="0"/>
        <v>600</v>
      </c>
      <c r="I7" s="22" t="s">
        <v>117</v>
      </c>
    </row>
    <row r="8" spans="1:10">
      <c r="A8" s="16" t="s">
        <v>12</v>
      </c>
      <c r="C8" s="15">
        <f>10*10</f>
        <v>100</v>
      </c>
      <c r="G8" s="15">
        <f t="shared" si="0"/>
        <v>100</v>
      </c>
      <c r="I8" s="22" t="s">
        <v>119</v>
      </c>
    </row>
    <row r="9" spans="1:10">
      <c r="A9" s="16" t="s">
        <v>9</v>
      </c>
      <c r="C9" s="15">
        <f>10*10</f>
        <v>100</v>
      </c>
      <c r="G9" s="15">
        <f t="shared" si="0"/>
        <v>100</v>
      </c>
      <c r="I9" s="22" t="s">
        <v>120</v>
      </c>
    </row>
    <row r="10" spans="1:10">
      <c r="A10" s="16" t="s">
        <v>29</v>
      </c>
      <c r="G10" s="15">
        <f t="shared" si="0"/>
        <v>0</v>
      </c>
      <c r="I10" s="22"/>
    </row>
    <row r="11" spans="1:10">
      <c r="G11" s="15">
        <f t="shared" si="0"/>
        <v>0</v>
      </c>
      <c r="I11" s="22"/>
    </row>
    <row r="12" spans="1:10">
      <c r="A12" s="23" t="s">
        <v>30</v>
      </c>
      <c r="E12" s="15">
        <v>0</v>
      </c>
      <c r="G12" s="15">
        <f t="shared" si="0"/>
        <v>0</v>
      </c>
      <c r="I12" s="22"/>
    </row>
    <row r="13" spans="1:10">
      <c r="A13" s="23" t="s">
        <v>31</v>
      </c>
      <c r="E13" s="15">
        <v>30</v>
      </c>
      <c r="G13" s="15">
        <f t="shared" si="0"/>
        <v>-30</v>
      </c>
      <c r="I13" s="22" t="s">
        <v>72</v>
      </c>
    </row>
    <row r="14" spans="1:10">
      <c r="A14" s="23" t="s">
        <v>32</v>
      </c>
      <c r="E14" s="15">
        <f>134*30</f>
        <v>4020</v>
      </c>
      <c r="G14" s="15">
        <f t="shared" si="0"/>
        <v>-4020</v>
      </c>
      <c r="I14" s="22" t="s">
        <v>121</v>
      </c>
      <c r="J14" s="22" t="s">
        <v>115</v>
      </c>
    </row>
    <row r="15" spans="1:10">
      <c r="A15" s="23" t="s">
        <v>33</v>
      </c>
      <c r="E15" s="15">
        <v>50</v>
      </c>
      <c r="G15" s="15">
        <f t="shared" si="0"/>
        <v>-50</v>
      </c>
      <c r="I15" s="22" t="s">
        <v>72</v>
      </c>
    </row>
    <row r="16" spans="1:10">
      <c r="A16" s="23" t="s">
        <v>34</v>
      </c>
      <c r="E16" s="15">
        <v>650</v>
      </c>
      <c r="G16" s="15">
        <f t="shared" si="0"/>
        <v>-650</v>
      </c>
      <c r="I16" s="16" t="s">
        <v>122</v>
      </c>
    </row>
    <row r="17" spans="1:10" s="20" customFormat="1">
      <c r="A17" s="23" t="s">
        <v>36</v>
      </c>
      <c r="B17" s="16"/>
      <c r="C17" s="15"/>
      <c r="D17" s="16"/>
      <c r="E17" s="15">
        <v>100</v>
      </c>
      <c r="F17" s="16"/>
      <c r="G17" s="15">
        <f t="shared" si="0"/>
        <v>-100</v>
      </c>
      <c r="H17" s="16"/>
      <c r="I17" s="22" t="s">
        <v>72</v>
      </c>
    </row>
    <row r="18" spans="1:10" s="20" customFormat="1">
      <c r="A18" s="23" t="s">
        <v>37</v>
      </c>
      <c r="B18" s="16"/>
      <c r="C18" s="15"/>
      <c r="D18" s="16"/>
      <c r="E18" s="15">
        <f>150+200</f>
        <v>350</v>
      </c>
      <c r="F18" s="16"/>
      <c r="G18" s="15">
        <f t="shared" si="0"/>
        <v>-350</v>
      </c>
      <c r="H18" s="16"/>
      <c r="I18" s="22" t="s">
        <v>123</v>
      </c>
    </row>
    <row r="19" spans="1:10" s="20" customFormat="1">
      <c r="A19" s="23" t="s">
        <v>38</v>
      </c>
      <c r="B19" s="16"/>
      <c r="C19" s="15"/>
      <c r="D19" s="16"/>
      <c r="E19" s="15">
        <v>5500</v>
      </c>
      <c r="F19" s="16"/>
      <c r="G19" s="15">
        <f t="shared" si="0"/>
        <v>-5500</v>
      </c>
      <c r="H19" s="16"/>
      <c r="I19" s="22"/>
      <c r="J19" s="22" t="s">
        <v>115</v>
      </c>
    </row>
    <row r="20" spans="1:10" s="20" customFormat="1">
      <c r="A20" s="23" t="s">
        <v>39</v>
      </c>
      <c r="B20" s="16"/>
      <c r="C20" s="15"/>
      <c r="D20" s="16"/>
      <c r="E20" s="15">
        <v>0</v>
      </c>
      <c r="F20" s="16"/>
      <c r="G20" s="15">
        <f t="shared" si="0"/>
        <v>0</v>
      </c>
      <c r="H20" s="16"/>
      <c r="I20" s="22"/>
    </row>
    <row r="21" spans="1:10" s="20" customFormat="1">
      <c r="A21" s="23" t="s">
        <v>43</v>
      </c>
      <c r="B21" s="16"/>
      <c r="C21" s="15"/>
      <c r="D21" s="16"/>
      <c r="E21" s="15">
        <v>100</v>
      </c>
      <c r="F21" s="16"/>
      <c r="G21" s="15">
        <f t="shared" si="0"/>
        <v>-100</v>
      </c>
      <c r="H21" s="16"/>
      <c r="I21" s="22"/>
    </row>
    <row r="22" spans="1:10" s="20" customFormat="1">
      <c r="A22" s="23" t="s">
        <v>44</v>
      </c>
      <c r="B22" s="16"/>
      <c r="C22" s="15"/>
      <c r="D22" s="16"/>
      <c r="E22" s="15">
        <v>0</v>
      </c>
      <c r="F22" s="16"/>
      <c r="G22" s="15">
        <f t="shared" si="0"/>
        <v>0</v>
      </c>
      <c r="H22" s="16"/>
      <c r="I22" s="22"/>
    </row>
    <row r="23" spans="1:10" s="20" customFormat="1">
      <c r="A23" s="23" t="s">
        <v>57</v>
      </c>
      <c r="B23" s="16"/>
      <c r="C23" s="15"/>
      <c r="D23" s="16"/>
      <c r="E23" s="15">
        <v>75</v>
      </c>
      <c r="F23" s="16"/>
      <c r="G23" s="15">
        <f t="shared" si="0"/>
        <v>-75</v>
      </c>
      <c r="H23" s="16"/>
      <c r="I23" s="16" t="s">
        <v>125</v>
      </c>
    </row>
    <row r="24" spans="1:10" s="20" customFormat="1">
      <c r="A24" s="23" t="s">
        <v>58</v>
      </c>
      <c r="B24" s="16"/>
      <c r="C24" s="15"/>
      <c r="D24" s="16"/>
      <c r="E24" s="15">
        <v>20</v>
      </c>
      <c r="F24" s="16"/>
      <c r="G24" s="15">
        <f t="shared" si="0"/>
        <v>-20</v>
      </c>
      <c r="H24" s="16"/>
      <c r="I24" s="16"/>
    </row>
    <row r="25" spans="1:10" s="20" customFormat="1">
      <c r="A25" s="23" t="s">
        <v>59</v>
      </c>
      <c r="B25" s="16"/>
      <c r="C25" s="15"/>
      <c r="D25" s="16"/>
      <c r="E25" s="15">
        <v>100</v>
      </c>
      <c r="F25" s="16"/>
      <c r="G25" s="15">
        <f t="shared" si="0"/>
        <v>-100</v>
      </c>
      <c r="H25" s="16"/>
      <c r="I25" s="16" t="s">
        <v>127</v>
      </c>
    </row>
    <row r="26" spans="1:10" s="20" customFormat="1">
      <c r="A26" s="23" t="s">
        <v>60</v>
      </c>
      <c r="B26" s="16"/>
      <c r="C26" s="15"/>
      <c r="D26" s="16"/>
      <c r="E26" s="15">
        <v>0</v>
      </c>
      <c r="F26" s="16"/>
      <c r="G26" s="15">
        <f t="shared" si="0"/>
        <v>0</v>
      </c>
      <c r="H26" s="16"/>
      <c r="I26" s="16"/>
    </row>
    <row r="27" spans="1:10" s="20" customFormat="1">
      <c r="A27" s="23" t="s">
        <v>61</v>
      </c>
      <c r="B27" s="16"/>
      <c r="C27" s="15"/>
      <c r="D27" s="16"/>
      <c r="E27" s="15">
        <v>0</v>
      </c>
      <c r="F27" s="16"/>
      <c r="G27" s="15">
        <f t="shared" si="0"/>
        <v>0</v>
      </c>
      <c r="H27" s="16"/>
      <c r="I27" s="16"/>
    </row>
    <row r="28" spans="1:10" s="20" customFormat="1">
      <c r="A28" s="23" t="s">
        <v>62</v>
      </c>
      <c r="B28" s="16"/>
      <c r="C28" s="15"/>
      <c r="D28" s="16"/>
      <c r="E28" s="15">
        <v>250</v>
      </c>
      <c r="F28" s="16"/>
      <c r="G28" s="15">
        <f t="shared" si="0"/>
        <v>-250</v>
      </c>
      <c r="H28" s="16"/>
      <c r="I28" s="16"/>
    </row>
    <row r="29" spans="1:10" s="20" customFormat="1">
      <c r="A29" s="23" t="s">
        <v>45</v>
      </c>
      <c r="B29" s="16"/>
      <c r="C29" s="15"/>
      <c r="D29" s="16"/>
      <c r="E29" s="15">
        <v>0</v>
      </c>
      <c r="F29" s="16"/>
      <c r="G29" s="15">
        <f t="shared" si="0"/>
        <v>0</v>
      </c>
      <c r="H29" s="16"/>
      <c r="I29" s="16"/>
    </row>
    <row r="30" spans="1:10" s="20" customFormat="1">
      <c r="A30" s="23" t="s">
        <v>46</v>
      </c>
      <c r="B30" s="16"/>
      <c r="C30" s="15"/>
      <c r="D30" s="16"/>
      <c r="E30" s="15">
        <v>250</v>
      </c>
      <c r="F30" s="16"/>
      <c r="G30" s="15">
        <f t="shared" si="0"/>
        <v>-250</v>
      </c>
      <c r="H30" s="16"/>
      <c r="I30" s="16"/>
    </row>
    <row r="31" spans="1:10" s="20" customFormat="1">
      <c r="A31" s="23" t="s">
        <v>47</v>
      </c>
      <c r="B31" s="16"/>
      <c r="C31" s="15"/>
      <c r="D31" s="16"/>
      <c r="E31" s="15">
        <v>1000</v>
      </c>
      <c r="F31" s="16"/>
      <c r="G31" s="15">
        <f t="shared" si="0"/>
        <v>-1000</v>
      </c>
      <c r="H31" s="16"/>
      <c r="I31" s="16"/>
    </row>
    <row r="32" spans="1:10" s="20" customFormat="1">
      <c r="A32" s="23" t="s">
        <v>48</v>
      </c>
      <c r="B32" s="16"/>
      <c r="C32" s="15"/>
      <c r="D32" s="16"/>
      <c r="E32" s="15">
        <v>375</v>
      </c>
      <c r="F32" s="16"/>
      <c r="G32" s="15">
        <f t="shared" si="0"/>
        <v>-375</v>
      </c>
      <c r="H32" s="16"/>
      <c r="I32" s="16"/>
    </row>
    <row r="33" spans="1:9">
      <c r="A33" s="23" t="s">
        <v>129</v>
      </c>
      <c r="E33" s="15">
        <v>1000</v>
      </c>
      <c r="G33" s="15">
        <f t="shared" si="0"/>
        <v>-1000</v>
      </c>
    </row>
    <row r="34" spans="1:9" hidden="1">
      <c r="A34" s="24"/>
      <c r="G34" s="15">
        <f t="shared" si="0"/>
        <v>0</v>
      </c>
    </row>
    <row r="35" spans="1:9" hidden="1">
      <c r="G35" s="15">
        <f t="shared" si="0"/>
        <v>0</v>
      </c>
    </row>
    <row r="36" spans="1:9" hidden="1">
      <c r="G36" s="15">
        <f t="shared" si="0"/>
        <v>0</v>
      </c>
    </row>
    <row r="37" spans="1:9" hidden="1">
      <c r="G37" s="15">
        <f t="shared" si="0"/>
        <v>0</v>
      </c>
    </row>
    <row r="38" spans="1:9" hidden="1">
      <c r="G38" s="15">
        <f t="shared" si="0"/>
        <v>0</v>
      </c>
    </row>
    <row r="39" spans="1:9">
      <c r="G39" s="15">
        <f t="shared" si="0"/>
        <v>0</v>
      </c>
    </row>
    <row r="40" spans="1:9" ht="5.0999999999999996" customHeight="1"/>
    <row r="41" spans="1:9">
      <c r="A41" s="25" t="s">
        <v>7</v>
      </c>
      <c r="C41" s="10">
        <f>SUM(C5:C40)</f>
        <v>14920</v>
      </c>
      <c r="D41" s="11"/>
      <c r="E41" s="10">
        <f>SUM(E5:E40)</f>
        <v>13870</v>
      </c>
      <c r="F41" s="11"/>
      <c r="G41" s="10">
        <f>C41-E41</f>
        <v>1050</v>
      </c>
    </row>
    <row r="42" spans="1:9" ht="5.0999999999999996" customHeight="1"/>
    <row r="43" spans="1:9" s="11" customFormat="1">
      <c r="A43" s="21" t="s">
        <v>27</v>
      </c>
      <c r="C43" s="10" t="s">
        <v>1</v>
      </c>
      <c r="E43" s="10" t="s">
        <v>2</v>
      </c>
      <c r="G43" s="10" t="s">
        <v>3</v>
      </c>
      <c r="I43" s="21" t="s">
        <v>4</v>
      </c>
    </row>
    <row r="44" spans="1:9" ht="5.0999999999999996" customHeight="1"/>
    <row r="45" spans="1:9">
      <c r="A45" s="16" t="s">
        <v>104</v>
      </c>
      <c r="C45" s="15">
        <v>1840</v>
      </c>
      <c r="G45" s="15">
        <f t="shared" ref="G45:G67" si="1">C45-E45</f>
        <v>1840</v>
      </c>
    </row>
    <row r="46" spans="1:9">
      <c r="A46" s="16" t="s">
        <v>42</v>
      </c>
      <c r="G46" s="15">
        <f t="shared" si="1"/>
        <v>0</v>
      </c>
    </row>
    <row r="47" spans="1:9">
      <c r="G47" s="15">
        <f t="shared" si="1"/>
        <v>0</v>
      </c>
    </row>
    <row r="48" spans="1:9">
      <c r="A48" s="16" t="s">
        <v>40</v>
      </c>
      <c r="G48" s="15">
        <f t="shared" si="1"/>
        <v>0</v>
      </c>
    </row>
    <row r="49" spans="1:7">
      <c r="A49" s="16" t="s">
        <v>41</v>
      </c>
      <c r="G49" s="15">
        <f t="shared" si="1"/>
        <v>0</v>
      </c>
    </row>
    <row r="50" spans="1:7">
      <c r="G50" s="15">
        <f t="shared" si="1"/>
        <v>0</v>
      </c>
    </row>
    <row r="51" spans="1:7" hidden="1">
      <c r="G51" s="15">
        <f t="shared" si="1"/>
        <v>0</v>
      </c>
    </row>
    <row r="52" spans="1:7" hidden="1">
      <c r="A52" s="24"/>
      <c r="G52" s="15">
        <f t="shared" si="1"/>
        <v>0</v>
      </c>
    </row>
    <row r="53" spans="1:7" hidden="1">
      <c r="G53" s="15">
        <f t="shared" si="1"/>
        <v>0</v>
      </c>
    </row>
    <row r="54" spans="1:7" hidden="1">
      <c r="G54" s="15">
        <f t="shared" si="1"/>
        <v>0</v>
      </c>
    </row>
    <row r="55" spans="1:7" hidden="1">
      <c r="G55" s="15">
        <f t="shared" si="1"/>
        <v>0</v>
      </c>
    </row>
    <row r="56" spans="1:7" hidden="1">
      <c r="G56" s="15">
        <f t="shared" si="1"/>
        <v>0</v>
      </c>
    </row>
    <row r="57" spans="1:7" hidden="1">
      <c r="G57" s="15">
        <f t="shared" si="1"/>
        <v>0</v>
      </c>
    </row>
    <row r="58" spans="1:7" hidden="1">
      <c r="G58" s="15">
        <f t="shared" si="1"/>
        <v>0</v>
      </c>
    </row>
    <row r="59" spans="1:7" hidden="1">
      <c r="G59" s="15">
        <f t="shared" si="1"/>
        <v>0</v>
      </c>
    </row>
    <row r="60" spans="1:7" hidden="1">
      <c r="G60" s="15">
        <f t="shared" si="1"/>
        <v>0</v>
      </c>
    </row>
    <row r="61" spans="1:7" hidden="1">
      <c r="G61" s="15">
        <f t="shared" si="1"/>
        <v>0</v>
      </c>
    </row>
    <row r="62" spans="1:7" hidden="1">
      <c r="G62" s="15">
        <f t="shared" si="1"/>
        <v>0</v>
      </c>
    </row>
    <row r="63" spans="1:7" hidden="1">
      <c r="G63" s="15">
        <f t="shared" si="1"/>
        <v>0</v>
      </c>
    </row>
    <row r="64" spans="1:7" hidden="1">
      <c r="G64" s="15">
        <f t="shared" si="1"/>
        <v>0</v>
      </c>
    </row>
    <row r="65" spans="1:9" s="20" customFormat="1" hidden="1">
      <c r="A65" s="16"/>
      <c r="B65" s="16"/>
      <c r="C65" s="15"/>
      <c r="D65" s="16"/>
      <c r="E65" s="15"/>
      <c r="F65" s="16"/>
      <c r="G65" s="15">
        <f t="shared" si="1"/>
        <v>0</v>
      </c>
      <c r="H65" s="16"/>
      <c r="I65" s="16"/>
    </row>
    <row r="66" spans="1:9" s="20" customFormat="1" hidden="1">
      <c r="A66" s="16"/>
      <c r="B66" s="16"/>
      <c r="C66" s="15"/>
      <c r="D66" s="16"/>
      <c r="E66" s="15"/>
      <c r="F66" s="16"/>
      <c r="G66" s="15">
        <f t="shared" si="1"/>
        <v>0</v>
      </c>
      <c r="H66" s="16"/>
      <c r="I66" s="16"/>
    </row>
    <row r="67" spans="1:9" s="20" customFormat="1">
      <c r="A67" s="16"/>
      <c r="B67" s="16"/>
      <c r="C67" s="15"/>
      <c r="D67" s="16"/>
      <c r="E67" s="15"/>
      <c r="F67" s="16"/>
      <c r="G67" s="15">
        <f t="shared" si="1"/>
        <v>0</v>
      </c>
      <c r="H67" s="16"/>
      <c r="I67" s="16"/>
    </row>
    <row r="68" spans="1:9" s="20" customFormat="1" ht="5.0999999999999996" customHeight="1">
      <c r="A68" s="16"/>
      <c r="B68" s="16"/>
      <c r="C68" s="15"/>
      <c r="D68" s="16"/>
      <c r="E68" s="15"/>
      <c r="F68" s="16"/>
      <c r="G68" s="15"/>
      <c r="H68" s="16"/>
      <c r="I68" s="16"/>
    </row>
    <row r="69" spans="1:9" s="20" customFormat="1">
      <c r="A69" s="25" t="s">
        <v>7</v>
      </c>
      <c r="B69" s="16"/>
      <c r="C69" s="10">
        <f>SUM(C45:C68)</f>
        <v>1840</v>
      </c>
      <c r="D69" s="11"/>
      <c r="E69" s="10">
        <f>SUM(E45:E68)</f>
        <v>0</v>
      </c>
      <c r="F69" s="11"/>
      <c r="G69" s="10">
        <f>C69-E69</f>
        <v>1840</v>
      </c>
      <c r="H69" s="16"/>
      <c r="I69" s="16"/>
    </row>
    <row r="70" spans="1:9" s="20" customFormat="1" ht="5.0999999999999996" customHeight="1">
      <c r="A70" s="16"/>
      <c r="B70" s="16"/>
      <c r="C70" s="15"/>
      <c r="D70" s="16"/>
      <c r="E70" s="15"/>
      <c r="F70" s="16"/>
      <c r="G70" s="15"/>
      <c r="H70" s="16"/>
      <c r="I70" s="16"/>
    </row>
    <row r="71" spans="1:9" s="20" customFormat="1" hidden="1">
      <c r="A71" s="21" t="s">
        <v>6</v>
      </c>
      <c r="B71" s="16"/>
      <c r="C71" s="15"/>
      <c r="D71" s="16"/>
      <c r="E71" s="15"/>
      <c r="F71" s="16"/>
      <c r="G71" s="15"/>
      <c r="H71" s="16"/>
      <c r="I71" s="16"/>
    </row>
    <row r="72" spans="1:9" s="20" customFormat="1" ht="5.0999999999999996" hidden="1" customHeight="1">
      <c r="A72" s="21"/>
      <c r="B72" s="16"/>
      <c r="C72" s="15"/>
      <c r="D72" s="16"/>
      <c r="E72" s="15"/>
      <c r="F72" s="16"/>
      <c r="G72" s="15"/>
      <c r="H72" s="16"/>
      <c r="I72" s="16"/>
    </row>
    <row r="73" spans="1:9" s="20" customFormat="1" hidden="1">
      <c r="A73" s="16" t="s">
        <v>14</v>
      </c>
      <c r="B73" s="16"/>
      <c r="C73" s="15"/>
      <c r="D73" s="16"/>
      <c r="E73" s="15"/>
      <c r="F73" s="16"/>
      <c r="G73" s="15">
        <f t="shared" ref="G73:G89" si="2">C73-E73</f>
        <v>0</v>
      </c>
      <c r="H73" s="16"/>
      <c r="I73" s="16"/>
    </row>
    <row r="74" spans="1:9" s="20" customFormat="1" hidden="1">
      <c r="A74" s="16" t="s">
        <v>15</v>
      </c>
      <c r="B74" s="16"/>
      <c r="C74" s="15"/>
      <c r="D74" s="16"/>
      <c r="E74" s="15"/>
      <c r="F74" s="16"/>
      <c r="G74" s="15">
        <f t="shared" si="2"/>
        <v>0</v>
      </c>
      <c r="H74" s="16"/>
      <c r="I74" s="16"/>
    </row>
    <row r="75" spans="1:9" s="20" customFormat="1" hidden="1">
      <c r="A75" s="16" t="s">
        <v>17</v>
      </c>
      <c r="B75" s="16"/>
      <c r="C75" s="15"/>
      <c r="D75" s="16"/>
      <c r="E75" s="15"/>
      <c r="F75" s="16"/>
      <c r="G75" s="15">
        <f t="shared" si="2"/>
        <v>0</v>
      </c>
      <c r="H75" s="16"/>
      <c r="I75" s="16"/>
    </row>
    <row r="76" spans="1:9" s="20" customFormat="1" hidden="1">
      <c r="A76" s="16" t="s">
        <v>18</v>
      </c>
      <c r="B76" s="16"/>
      <c r="C76" s="15"/>
      <c r="D76" s="16"/>
      <c r="E76" s="15"/>
      <c r="F76" s="16"/>
      <c r="G76" s="15">
        <f t="shared" si="2"/>
        <v>0</v>
      </c>
      <c r="H76" s="16"/>
      <c r="I76" s="16" t="s">
        <v>97</v>
      </c>
    </row>
    <row r="77" spans="1:9" s="20" customFormat="1" hidden="1">
      <c r="A77" s="16" t="s">
        <v>19</v>
      </c>
      <c r="B77" s="16"/>
      <c r="C77" s="15"/>
      <c r="D77" s="16"/>
      <c r="E77" s="15"/>
      <c r="F77" s="16"/>
      <c r="G77" s="15">
        <f t="shared" si="2"/>
        <v>0</v>
      </c>
      <c r="H77" s="16"/>
      <c r="I77" s="16"/>
    </row>
    <row r="78" spans="1:9" s="20" customFormat="1" hidden="1">
      <c r="A78" s="16" t="s">
        <v>20</v>
      </c>
      <c r="B78" s="16"/>
      <c r="C78" s="15"/>
      <c r="D78" s="16"/>
      <c r="E78" s="15"/>
      <c r="F78" s="16"/>
      <c r="G78" s="15">
        <f t="shared" si="2"/>
        <v>0</v>
      </c>
      <c r="H78" s="16"/>
      <c r="I78" s="16"/>
    </row>
    <row r="79" spans="1:9" s="20" customFormat="1" hidden="1">
      <c r="A79" s="16" t="s">
        <v>21</v>
      </c>
      <c r="B79" s="16"/>
      <c r="C79" s="15"/>
      <c r="D79" s="16"/>
      <c r="E79" s="15"/>
      <c r="F79" s="16"/>
      <c r="G79" s="15">
        <f t="shared" si="2"/>
        <v>0</v>
      </c>
      <c r="H79" s="16"/>
      <c r="I79" s="16"/>
    </row>
    <row r="80" spans="1:9" s="20" customFormat="1" hidden="1">
      <c r="A80" s="16" t="s">
        <v>22</v>
      </c>
      <c r="B80" s="16"/>
      <c r="C80" s="15"/>
      <c r="D80" s="16"/>
      <c r="E80" s="15"/>
      <c r="F80" s="16"/>
      <c r="G80" s="15">
        <f t="shared" si="2"/>
        <v>0</v>
      </c>
      <c r="H80" s="16"/>
      <c r="I80" s="16"/>
    </row>
    <row r="81" spans="1:7" hidden="1">
      <c r="A81" s="16" t="s">
        <v>66</v>
      </c>
      <c r="G81" s="15">
        <f t="shared" si="2"/>
        <v>0</v>
      </c>
    </row>
    <row r="82" spans="1:7" hidden="1">
      <c r="G82" s="15">
        <f t="shared" si="2"/>
        <v>0</v>
      </c>
    </row>
    <row r="83" spans="1:7" hidden="1">
      <c r="G83" s="15">
        <f t="shared" si="2"/>
        <v>0</v>
      </c>
    </row>
    <row r="84" spans="1:7" hidden="1">
      <c r="G84" s="15">
        <f t="shared" si="2"/>
        <v>0</v>
      </c>
    </row>
    <row r="85" spans="1:7" hidden="1">
      <c r="G85" s="15">
        <f t="shared" si="2"/>
        <v>0</v>
      </c>
    </row>
    <row r="86" spans="1:7" hidden="1">
      <c r="G86" s="15">
        <f t="shared" si="2"/>
        <v>0</v>
      </c>
    </row>
    <row r="87" spans="1:7" hidden="1">
      <c r="G87" s="15">
        <f t="shared" si="2"/>
        <v>0</v>
      </c>
    </row>
    <row r="88" spans="1:7" hidden="1">
      <c r="A88" s="21"/>
      <c r="G88" s="15">
        <f t="shared" si="2"/>
        <v>0</v>
      </c>
    </row>
    <row r="89" spans="1:7" hidden="1">
      <c r="G89" s="15">
        <f t="shared" si="2"/>
        <v>0</v>
      </c>
    </row>
    <row r="90" spans="1:7" ht="5.0999999999999996" hidden="1" customHeight="1"/>
    <row r="91" spans="1:7" hidden="1">
      <c r="A91" s="25" t="s">
        <v>7</v>
      </c>
      <c r="C91" s="10">
        <f>SUM(C73:C90)</f>
        <v>0</v>
      </c>
      <c r="D91" s="11"/>
      <c r="E91" s="10">
        <f>SUM(E73:E90)</f>
        <v>0</v>
      </c>
      <c r="F91" s="11"/>
      <c r="G91" s="10">
        <f>C91-E91</f>
        <v>0</v>
      </c>
    </row>
    <row r="92" spans="1:7" ht="5.0999999999999996" customHeight="1"/>
    <row r="93" spans="1:7">
      <c r="A93" s="21" t="s">
        <v>5</v>
      </c>
    </row>
    <row r="94" spans="1:7" ht="5.0999999999999996" customHeight="1"/>
    <row r="95" spans="1:7">
      <c r="A95" s="16" t="s">
        <v>23</v>
      </c>
      <c r="G95" s="15">
        <f t="shared" ref="G95:G136" si="3">C95-E95</f>
        <v>0</v>
      </c>
    </row>
    <row r="96" spans="1:7">
      <c r="A96" s="16" t="s">
        <v>105</v>
      </c>
      <c r="G96" s="15">
        <f t="shared" si="3"/>
        <v>0</v>
      </c>
    </row>
    <row r="97" spans="1:9" s="20" customFormat="1">
      <c r="A97" s="26" t="s">
        <v>49</v>
      </c>
      <c r="B97" s="16"/>
      <c r="C97" s="15"/>
      <c r="D97" s="16"/>
      <c r="E97" s="15">
        <v>140</v>
      </c>
      <c r="F97" s="16"/>
      <c r="G97" s="15">
        <f t="shared" si="3"/>
        <v>-140</v>
      </c>
      <c r="H97" s="16"/>
      <c r="I97" s="16"/>
    </row>
    <row r="98" spans="1:9" s="20" customFormat="1">
      <c r="A98" s="26" t="s">
        <v>50</v>
      </c>
      <c r="B98" s="16"/>
      <c r="C98" s="15"/>
      <c r="D98" s="16"/>
      <c r="E98" s="15">
        <v>435</v>
      </c>
      <c r="F98" s="16"/>
      <c r="G98" s="15">
        <f t="shared" si="3"/>
        <v>-435</v>
      </c>
      <c r="H98" s="16"/>
      <c r="I98" s="16"/>
    </row>
    <row r="99" spans="1:9" s="20" customFormat="1">
      <c r="A99" s="26" t="s">
        <v>51</v>
      </c>
      <c r="B99" s="16"/>
      <c r="C99" s="15"/>
      <c r="D99" s="16"/>
      <c r="E99" s="15"/>
      <c r="F99" s="16"/>
      <c r="G99" s="15">
        <f t="shared" si="3"/>
        <v>0</v>
      </c>
      <c r="H99" s="16"/>
      <c r="I99" s="16" t="s">
        <v>128</v>
      </c>
    </row>
    <row r="100" spans="1:9" s="20" customFormat="1">
      <c r="A100" s="26" t="s">
        <v>98</v>
      </c>
      <c r="B100" s="16"/>
      <c r="C100" s="15"/>
      <c r="D100" s="16"/>
      <c r="E100" s="15">
        <v>140</v>
      </c>
      <c r="F100" s="16"/>
      <c r="G100" s="15">
        <f t="shared" si="3"/>
        <v>-140</v>
      </c>
      <c r="H100" s="16"/>
      <c r="I100" s="16" t="s">
        <v>99</v>
      </c>
    </row>
    <row r="101" spans="1:9" s="20" customFormat="1">
      <c r="A101" s="26" t="s">
        <v>52</v>
      </c>
      <c r="B101" s="16"/>
      <c r="C101" s="15"/>
      <c r="D101" s="16"/>
      <c r="E101" s="15">
        <v>435</v>
      </c>
      <c r="F101" s="16"/>
      <c r="G101" s="15">
        <f t="shared" si="3"/>
        <v>-435</v>
      </c>
      <c r="H101" s="16"/>
      <c r="I101" s="16"/>
    </row>
    <row r="102" spans="1:9" s="20" customFormat="1" ht="5.0999999999999996" customHeight="1">
      <c r="A102" s="26"/>
      <c r="B102" s="16"/>
      <c r="C102" s="15"/>
      <c r="D102" s="16"/>
      <c r="E102" s="15"/>
      <c r="F102" s="16"/>
      <c r="G102" s="15"/>
      <c r="H102" s="16"/>
      <c r="I102" s="16"/>
    </row>
    <row r="103" spans="1:9" s="20" customFormat="1">
      <c r="A103" s="25" t="s">
        <v>63</v>
      </c>
      <c r="B103" s="16"/>
      <c r="C103" s="15"/>
      <c r="D103" s="16"/>
      <c r="E103" s="15"/>
      <c r="F103" s="16"/>
      <c r="G103" s="10">
        <f>SUM(G95:G102)</f>
        <v>-1150</v>
      </c>
      <c r="H103" s="16"/>
      <c r="I103" s="16"/>
    </row>
    <row r="104" spans="1:9" s="20" customFormat="1" ht="5.0999999999999996" customHeight="1">
      <c r="A104" s="16"/>
      <c r="B104" s="16"/>
      <c r="C104" s="15"/>
      <c r="D104" s="16"/>
      <c r="E104" s="15"/>
      <c r="F104" s="16"/>
      <c r="G104" s="15"/>
      <c r="H104" s="16"/>
      <c r="I104" s="16"/>
    </row>
    <row r="105" spans="1:9" s="20" customFormat="1">
      <c r="A105" s="16" t="s">
        <v>24</v>
      </c>
      <c r="B105" s="16"/>
      <c r="C105" s="15"/>
      <c r="D105" s="16"/>
      <c r="E105" s="15"/>
      <c r="F105" s="16"/>
      <c r="G105" s="15">
        <f t="shared" si="3"/>
        <v>0</v>
      </c>
      <c r="H105" s="16"/>
      <c r="I105" s="16"/>
    </row>
    <row r="106" spans="1:9" s="20" customFormat="1">
      <c r="A106" s="16" t="s">
        <v>105</v>
      </c>
      <c r="B106" s="16"/>
      <c r="C106" s="15"/>
      <c r="D106" s="16"/>
      <c r="E106" s="15"/>
      <c r="F106" s="16"/>
      <c r="G106" s="15">
        <f t="shared" si="3"/>
        <v>0</v>
      </c>
      <c r="H106" s="16"/>
      <c r="I106" s="16"/>
    </row>
    <row r="107" spans="1:9" s="20" customFormat="1">
      <c r="A107" s="26" t="s">
        <v>53</v>
      </c>
      <c r="B107" s="16"/>
      <c r="C107" s="15"/>
      <c r="D107" s="16"/>
      <c r="E107" s="15">
        <v>100</v>
      </c>
      <c r="F107" s="16"/>
      <c r="G107" s="15">
        <f t="shared" si="3"/>
        <v>-100</v>
      </c>
      <c r="H107" s="16"/>
      <c r="I107" s="16"/>
    </row>
    <row r="108" spans="1:9" s="20" customFormat="1">
      <c r="A108" s="26" t="s">
        <v>54</v>
      </c>
      <c r="B108" s="16"/>
      <c r="C108" s="15"/>
      <c r="D108" s="16"/>
      <c r="E108" s="15"/>
      <c r="F108" s="16"/>
      <c r="G108" s="15">
        <f t="shared" si="3"/>
        <v>0</v>
      </c>
      <c r="H108" s="16"/>
      <c r="I108" s="16"/>
    </row>
    <row r="109" spans="1:9" s="20" customFormat="1">
      <c r="A109" s="26" t="s">
        <v>107</v>
      </c>
      <c r="B109" s="16"/>
      <c r="C109" s="15"/>
      <c r="D109" s="16"/>
      <c r="E109" s="15">
        <v>650</v>
      </c>
      <c r="F109" s="16"/>
      <c r="G109" s="15">
        <f t="shared" si="3"/>
        <v>-650</v>
      </c>
      <c r="H109" s="16"/>
      <c r="I109" s="16"/>
    </row>
    <row r="110" spans="1:9" s="20" customFormat="1" ht="5.0999999999999996" customHeight="1">
      <c r="A110" s="26"/>
      <c r="B110" s="16"/>
      <c r="C110" s="15"/>
      <c r="D110" s="16"/>
      <c r="E110" s="15"/>
      <c r="F110" s="16"/>
      <c r="G110" s="15"/>
      <c r="H110" s="16"/>
      <c r="I110" s="16"/>
    </row>
    <row r="111" spans="1:9" s="20" customFormat="1">
      <c r="A111" s="25" t="s">
        <v>64</v>
      </c>
      <c r="B111" s="16"/>
      <c r="C111" s="15"/>
      <c r="D111" s="16"/>
      <c r="E111" s="15"/>
      <c r="F111" s="16"/>
      <c r="G111" s="10">
        <f>SUM(G105:G110)</f>
        <v>-750</v>
      </c>
      <c r="H111" s="16"/>
      <c r="I111" s="16"/>
    </row>
    <row r="112" spans="1:9" s="20" customFormat="1" ht="5.0999999999999996" customHeight="1">
      <c r="A112" s="16"/>
      <c r="B112" s="16"/>
      <c r="C112" s="15"/>
      <c r="D112" s="16"/>
      <c r="E112" s="15"/>
      <c r="F112" s="16"/>
      <c r="G112" s="15"/>
      <c r="H112" s="16"/>
      <c r="I112" s="16"/>
    </row>
    <row r="113" spans="1:9" s="20" customFormat="1">
      <c r="A113" s="16" t="s">
        <v>25</v>
      </c>
      <c r="B113" s="16"/>
      <c r="C113" s="15"/>
      <c r="D113" s="16"/>
      <c r="E113" s="15"/>
      <c r="F113" s="16"/>
      <c r="G113" s="15">
        <f t="shared" si="3"/>
        <v>0</v>
      </c>
      <c r="H113" s="16"/>
      <c r="I113" s="16"/>
    </row>
    <row r="114" spans="1:9" s="20" customFormat="1">
      <c r="A114" s="16" t="s">
        <v>105</v>
      </c>
      <c r="B114" s="16"/>
      <c r="C114" s="15"/>
      <c r="D114" s="16"/>
      <c r="E114" s="15"/>
      <c r="F114" s="16"/>
      <c r="G114" s="15">
        <f t="shared" si="3"/>
        <v>0</v>
      </c>
      <c r="H114" s="16"/>
      <c r="I114" s="16"/>
    </row>
    <row r="115" spans="1:9" s="20" customFormat="1">
      <c r="A115" s="26" t="s">
        <v>55</v>
      </c>
      <c r="B115" s="16"/>
      <c r="C115" s="15"/>
      <c r="D115" s="16"/>
      <c r="E115" s="15">
        <v>100</v>
      </c>
      <c r="F115" s="16"/>
      <c r="G115" s="15">
        <f t="shared" si="3"/>
        <v>-100</v>
      </c>
      <c r="H115" s="16"/>
      <c r="I115" s="16"/>
    </row>
    <row r="116" spans="1:9" s="20" customFormat="1">
      <c r="A116" s="26" t="s">
        <v>108</v>
      </c>
      <c r="B116" s="16"/>
      <c r="C116" s="15"/>
      <c r="D116" s="16"/>
      <c r="E116" s="15"/>
      <c r="F116" s="16"/>
      <c r="G116" s="15">
        <f t="shared" si="3"/>
        <v>0</v>
      </c>
      <c r="H116" s="16"/>
      <c r="I116" s="16"/>
    </row>
    <row r="117" spans="1:9" s="20" customFormat="1">
      <c r="A117" s="26" t="s">
        <v>107</v>
      </c>
      <c r="B117" s="16"/>
      <c r="C117" s="15"/>
      <c r="D117" s="16"/>
      <c r="E117" s="15">
        <v>320</v>
      </c>
      <c r="F117" s="16"/>
      <c r="G117" s="15">
        <f t="shared" si="3"/>
        <v>-320</v>
      </c>
      <c r="H117" s="16"/>
      <c r="I117" s="16"/>
    </row>
    <row r="118" spans="1:9" s="20" customFormat="1" ht="5.0999999999999996" customHeight="1">
      <c r="A118" s="26"/>
      <c r="B118" s="16"/>
      <c r="C118" s="15"/>
      <c r="D118" s="16"/>
      <c r="E118" s="15"/>
      <c r="F118" s="16"/>
      <c r="G118" s="15"/>
      <c r="H118" s="16"/>
      <c r="I118" s="16"/>
    </row>
    <row r="119" spans="1:9" s="20" customFormat="1">
      <c r="A119" s="25" t="s">
        <v>65</v>
      </c>
      <c r="B119" s="16"/>
      <c r="C119" s="15"/>
      <c r="D119" s="16"/>
      <c r="E119" s="15"/>
      <c r="F119" s="16"/>
      <c r="G119" s="10">
        <f>SUM(G113:G118)</f>
        <v>-420</v>
      </c>
      <c r="H119" s="16"/>
      <c r="I119" s="16"/>
    </row>
    <row r="120" spans="1:9" s="20" customFormat="1" ht="5.0999999999999996" customHeight="1">
      <c r="A120" s="16"/>
      <c r="B120" s="16"/>
      <c r="C120" s="15"/>
      <c r="D120" s="16"/>
      <c r="E120" s="15"/>
      <c r="F120" s="16"/>
      <c r="G120" s="15"/>
      <c r="H120" s="16"/>
      <c r="I120" s="16"/>
    </row>
    <row r="121" spans="1:9" s="20" customFormat="1">
      <c r="A121" s="16" t="s">
        <v>26</v>
      </c>
      <c r="B121" s="16"/>
      <c r="C121" s="15"/>
      <c r="D121" s="16"/>
      <c r="E121" s="15">
        <v>100</v>
      </c>
      <c r="F121" s="16"/>
      <c r="G121" s="15">
        <f t="shared" si="3"/>
        <v>-100</v>
      </c>
      <c r="H121" s="16"/>
      <c r="I121" s="16"/>
    </row>
    <row r="122" spans="1:9" s="20" customFormat="1">
      <c r="A122" s="16" t="s">
        <v>35</v>
      </c>
      <c r="B122" s="16"/>
      <c r="C122" s="15"/>
      <c r="D122" s="16"/>
      <c r="E122" s="15"/>
      <c r="F122" s="16"/>
      <c r="G122" s="15">
        <f t="shared" si="3"/>
        <v>0</v>
      </c>
      <c r="H122" s="16"/>
      <c r="I122" s="16"/>
    </row>
    <row r="123" spans="1:9" s="20" customFormat="1">
      <c r="A123" s="16" t="s">
        <v>110</v>
      </c>
      <c r="B123" s="16"/>
      <c r="C123" s="15"/>
      <c r="D123" s="16"/>
      <c r="E123" s="15">
        <v>75</v>
      </c>
      <c r="F123" s="16"/>
      <c r="G123" s="15">
        <f t="shared" si="3"/>
        <v>-75</v>
      </c>
      <c r="H123" s="16"/>
      <c r="I123" s="16"/>
    </row>
    <row r="124" spans="1:9" s="20" customFormat="1">
      <c r="A124" s="16" t="s">
        <v>109</v>
      </c>
      <c r="B124" s="16"/>
      <c r="C124" s="15"/>
      <c r="D124" s="16"/>
      <c r="E124" s="15">
        <v>75</v>
      </c>
      <c r="F124" s="16"/>
      <c r="G124" s="15">
        <f t="shared" si="3"/>
        <v>-75</v>
      </c>
      <c r="H124" s="16"/>
      <c r="I124" s="16"/>
    </row>
    <row r="125" spans="1:9" s="20" customFormat="1" hidden="1">
      <c r="A125" s="16"/>
      <c r="B125" s="16"/>
      <c r="C125" s="15"/>
      <c r="D125" s="16"/>
      <c r="E125" s="15"/>
      <c r="F125" s="16"/>
      <c r="G125" s="15">
        <f t="shared" si="3"/>
        <v>0</v>
      </c>
      <c r="H125" s="16"/>
      <c r="I125" s="16"/>
    </row>
    <row r="126" spans="1:9" s="20" customFormat="1" hidden="1">
      <c r="A126" s="16"/>
      <c r="B126" s="16"/>
      <c r="C126" s="15"/>
      <c r="D126" s="16"/>
      <c r="E126" s="15"/>
      <c r="F126" s="16"/>
      <c r="G126" s="15">
        <f t="shared" si="3"/>
        <v>0</v>
      </c>
      <c r="H126" s="16"/>
      <c r="I126" s="16"/>
    </row>
    <row r="127" spans="1:9" s="20" customFormat="1" hidden="1">
      <c r="A127" s="16"/>
      <c r="B127" s="16"/>
      <c r="C127" s="15"/>
      <c r="D127" s="16"/>
      <c r="E127" s="15"/>
      <c r="F127" s="16"/>
      <c r="G127" s="15">
        <f t="shared" si="3"/>
        <v>0</v>
      </c>
      <c r="H127" s="16"/>
      <c r="I127" s="16"/>
    </row>
    <row r="128" spans="1:9" s="20" customFormat="1" hidden="1">
      <c r="A128" s="16"/>
      <c r="B128" s="16"/>
      <c r="C128" s="15"/>
      <c r="D128" s="16"/>
      <c r="E128" s="15"/>
      <c r="F128" s="16"/>
      <c r="G128" s="15">
        <f t="shared" si="3"/>
        <v>0</v>
      </c>
      <c r="H128" s="16"/>
      <c r="I128" s="16"/>
    </row>
    <row r="129" spans="1:9" s="20" customFormat="1" hidden="1">
      <c r="A129" s="16"/>
      <c r="B129" s="16"/>
      <c r="C129" s="15"/>
      <c r="D129" s="16"/>
      <c r="E129" s="15"/>
      <c r="F129" s="16"/>
      <c r="G129" s="15">
        <f t="shared" si="3"/>
        <v>0</v>
      </c>
      <c r="H129" s="16"/>
      <c r="I129" s="16"/>
    </row>
    <row r="130" spans="1:9" s="20" customFormat="1" hidden="1">
      <c r="A130" s="16"/>
      <c r="B130" s="16"/>
      <c r="C130" s="15"/>
      <c r="D130" s="16"/>
      <c r="E130" s="15"/>
      <c r="F130" s="16"/>
      <c r="G130" s="15">
        <f t="shared" si="3"/>
        <v>0</v>
      </c>
      <c r="H130" s="16"/>
      <c r="I130" s="16"/>
    </row>
    <row r="131" spans="1:9" s="20" customFormat="1" hidden="1">
      <c r="A131" s="16"/>
      <c r="B131" s="16"/>
      <c r="C131" s="15"/>
      <c r="D131" s="16"/>
      <c r="E131" s="15"/>
      <c r="F131" s="16"/>
      <c r="G131" s="15">
        <f t="shared" si="3"/>
        <v>0</v>
      </c>
      <c r="H131" s="16"/>
      <c r="I131" s="16"/>
    </row>
    <row r="132" spans="1:9" s="20" customFormat="1" hidden="1">
      <c r="A132" s="16"/>
      <c r="B132" s="16"/>
      <c r="C132" s="15"/>
      <c r="D132" s="16"/>
      <c r="E132" s="15"/>
      <c r="F132" s="16"/>
      <c r="G132" s="15">
        <f t="shared" si="3"/>
        <v>0</v>
      </c>
      <c r="H132" s="16"/>
      <c r="I132" s="16"/>
    </row>
    <row r="133" spans="1:9" s="20" customFormat="1" hidden="1">
      <c r="A133" s="16"/>
      <c r="B133" s="16"/>
      <c r="C133" s="15"/>
      <c r="D133" s="16"/>
      <c r="E133" s="15"/>
      <c r="F133" s="16"/>
      <c r="G133" s="15">
        <f t="shared" si="3"/>
        <v>0</v>
      </c>
      <c r="H133" s="16"/>
      <c r="I133" s="16"/>
    </row>
    <row r="134" spans="1:9" s="20" customFormat="1" hidden="1">
      <c r="A134" s="16"/>
      <c r="B134" s="16"/>
      <c r="C134" s="15"/>
      <c r="D134" s="16"/>
      <c r="E134" s="15"/>
      <c r="F134" s="16"/>
      <c r="G134" s="15">
        <f t="shared" si="3"/>
        <v>0</v>
      </c>
      <c r="H134" s="16"/>
      <c r="I134" s="16"/>
    </row>
    <row r="135" spans="1:9" s="20" customFormat="1" hidden="1">
      <c r="A135" s="16"/>
      <c r="B135" s="16"/>
      <c r="C135" s="15"/>
      <c r="D135" s="16"/>
      <c r="E135" s="15"/>
      <c r="F135" s="16"/>
      <c r="G135" s="15">
        <f t="shared" si="3"/>
        <v>0</v>
      </c>
      <c r="H135" s="16"/>
      <c r="I135" s="16"/>
    </row>
    <row r="136" spans="1:9" s="20" customFormat="1">
      <c r="A136" s="16" t="s">
        <v>67</v>
      </c>
      <c r="B136" s="16"/>
      <c r="C136" s="15"/>
      <c r="D136" s="16"/>
      <c r="E136" s="15">
        <v>320</v>
      </c>
      <c r="F136" s="16"/>
      <c r="G136" s="15">
        <f t="shared" si="3"/>
        <v>-320</v>
      </c>
      <c r="H136" s="16"/>
      <c r="I136" s="16"/>
    </row>
    <row r="137" spans="1:9" s="20" customFormat="1" ht="5.0999999999999996" customHeight="1">
      <c r="A137" s="16"/>
      <c r="B137" s="16"/>
      <c r="C137" s="15"/>
      <c r="D137" s="16"/>
      <c r="E137" s="15"/>
      <c r="F137" s="16"/>
      <c r="G137" s="15"/>
      <c r="H137" s="16"/>
      <c r="I137" s="16"/>
    </row>
    <row r="138" spans="1:9" s="20" customFormat="1">
      <c r="A138" s="25" t="s">
        <v>7</v>
      </c>
      <c r="B138" s="16"/>
      <c r="C138" s="10">
        <f>SUM(C95:C137)</f>
        <v>0</v>
      </c>
      <c r="D138" s="11"/>
      <c r="E138" s="10">
        <f>SUM(E95:E137)</f>
        <v>2890</v>
      </c>
      <c r="F138" s="11"/>
      <c r="G138" s="10">
        <f>C138-E138</f>
        <v>-2890</v>
      </c>
      <c r="H138" s="16"/>
      <c r="I138" s="16"/>
    </row>
    <row r="139" spans="1:9" s="20" customFormat="1" ht="5.0999999999999996" customHeight="1">
      <c r="A139" s="16"/>
      <c r="B139" s="16"/>
      <c r="C139" s="15"/>
      <c r="D139" s="16"/>
      <c r="E139" s="15"/>
      <c r="F139" s="16"/>
      <c r="G139" s="15"/>
      <c r="H139" s="16"/>
      <c r="I139" s="16"/>
    </row>
    <row r="142" spans="1:9" s="20" customFormat="1" ht="5.0999999999999996" customHeight="1">
      <c r="A142" s="16"/>
      <c r="B142" s="16"/>
      <c r="C142" s="15"/>
      <c r="D142" s="16"/>
      <c r="E142" s="15"/>
      <c r="F142" s="16"/>
      <c r="G142" s="15"/>
      <c r="H142" s="16"/>
      <c r="I142" s="16"/>
    </row>
    <row r="143" spans="1:9" s="20" customFormat="1">
      <c r="A143" s="25" t="s">
        <v>13</v>
      </c>
      <c r="B143" s="16"/>
      <c r="C143" s="10">
        <f>C41+C69+C91+C138</f>
        <v>16760</v>
      </c>
      <c r="D143" s="11"/>
      <c r="E143" s="10">
        <f>E41+E69+E91+E138</f>
        <v>16760</v>
      </c>
      <c r="F143" s="11"/>
      <c r="G143" s="10">
        <f>C143-E143</f>
        <v>0</v>
      </c>
      <c r="H143" s="16"/>
      <c r="I143" s="16"/>
    </row>
    <row r="144" spans="1:9" s="20" customFormat="1" ht="5.0999999999999996" customHeight="1">
      <c r="A144" s="16"/>
      <c r="B144" s="16"/>
      <c r="C144" s="15"/>
      <c r="D144" s="16"/>
      <c r="E144" s="15"/>
      <c r="F144" s="16"/>
      <c r="G144" s="15"/>
      <c r="H144" s="16"/>
      <c r="I144" s="16"/>
    </row>
    <row r="145" spans="9:9">
      <c r="I145" s="16">
        <v>120</v>
      </c>
    </row>
    <row r="146" spans="9:9">
      <c r="I146" s="16">
        <v>-50</v>
      </c>
    </row>
    <row r="147" spans="9:9">
      <c r="I147" s="16">
        <v>-30</v>
      </c>
    </row>
    <row r="148" spans="9:9">
      <c r="I148" s="16">
        <f>SUM(I145:I147)</f>
        <v>40</v>
      </c>
    </row>
    <row r="150" spans="9:9">
      <c r="I150" s="16">
        <f>I148*115</f>
        <v>4600</v>
      </c>
    </row>
  </sheetData>
  <mergeCells count="1">
    <mergeCell ref="A1:I1"/>
  </mergeCells>
  <printOptions gridLines="1"/>
  <pageMargins left="0.5" right="0.5" top="0.5" bottom="0.5" header="0.3" footer="0.3"/>
  <pageSetup scale="65" fitToHeight="0" orientation="landscape" r:id="rId1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50"/>
  <sheetViews>
    <sheetView zoomScaleNormal="10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A115" sqref="A115"/>
    </sheetView>
  </sheetViews>
  <sheetFormatPr defaultRowHeight="15"/>
  <cols>
    <col min="1" max="1" width="35.7109375" style="16" bestFit="1" customWidth="1"/>
    <col min="2" max="2" width="1.7109375" style="16" customWidth="1"/>
    <col min="3" max="3" width="17" style="15" bestFit="1" customWidth="1"/>
    <col min="4" max="4" width="1.7109375" style="16" customWidth="1"/>
    <col min="5" max="5" width="16.42578125" style="15" bestFit="1" customWidth="1"/>
    <col min="6" max="6" width="1.7109375" style="16" customWidth="1"/>
    <col min="7" max="7" width="16.85546875" style="15" bestFit="1" customWidth="1"/>
    <col min="8" max="8" width="1.7109375" style="16" customWidth="1"/>
    <col min="9" max="9" width="64.7109375" style="16" bestFit="1" customWidth="1"/>
    <col min="10" max="10" width="41.5703125" style="16" bestFit="1" customWidth="1"/>
    <col min="11" max="16384" width="9.140625" style="16"/>
  </cols>
  <sheetData>
    <row r="1" spans="1:10" ht="18.75">
      <c r="A1" s="29" t="s">
        <v>113</v>
      </c>
      <c r="B1" s="29"/>
      <c r="C1" s="29"/>
      <c r="D1" s="29"/>
      <c r="E1" s="29"/>
      <c r="F1" s="29"/>
      <c r="G1" s="29"/>
      <c r="H1" s="29"/>
      <c r="I1" s="29"/>
    </row>
    <row r="2" spans="1:10" ht="5.0999999999999996" customHeight="1"/>
    <row r="3" spans="1:10" s="11" customFormat="1">
      <c r="A3" s="21" t="s">
        <v>0</v>
      </c>
      <c r="C3" s="10" t="s">
        <v>1</v>
      </c>
      <c r="E3" s="10" t="s">
        <v>2</v>
      </c>
      <c r="G3" s="10" t="s">
        <v>3</v>
      </c>
      <c r="I3" s="21" t="s">
        <v>4</v>
      </c>
      <c r="J3" s="21" t="s">
        <v>114</v>
      </c>
    </row>
    <row r="4" spans="1:10" ht="5.0999999999999996" customHeight="1"/>
    <row r="5" spans="1:10">
      <c r="A5" s="16" t="s">
        <v>8</v>
      </c>
      <c r="C5" s="15">
        <f>115*115</f>
        <v>13225</v>
      </c>
      <c r="G5" s="15">
        <f>C5-E5</f>
        <v>13225</v>
      </c>
      <c r="I5" s="22" t="s">
        <v>116</v>
      </c>
    </row>
    <row r="6" spans="1:10">
      <c r="A6" s="16" t="s">
        <v>10</v>
      </c>
      <c r="C6" s="15">
        <f>4*75</f>
        <v>300</v>
      </c>
      <c r="G6" s="15">
        <f t="shared" ref="G6:G39" si="0">C6-E6</f>
        <v>300</v>
      </c>
      <c r="I6" s="22" t="s">
        <v>118</v>
      </c>
    </row>
    <row r="7" spans="1:10">
      <c r="A7" s="16" t="s">
        <v>11</v>
      </c>
      <c r="C7" s="15">
        <f>15*40</f>
        <v>600</v>
      </c>
      <c r="G7" s="15">
        <f t="shared" si="0"/>
        <v>600</v>
      </c>
      <c r="I7" s="22" t="s">
        <v>117</v>
      </c>
    </row>
    <row r="8" spans="1:10">
      <c r="A8" s="16" t="s">
        <v>12</v>
      </c>
      <c r="C8" s="15">
        <f>10*10</f>
        <v>100</v>
      </c>
      <c r="G8" s="15">
        <f t="shared" si="0"/>
        <v>100</v>
      </c>
      <c r="I8" s="22" t="s">
        <v>119</v>
      </c>
    </row>
    <row r="9" spans="1:10">
      <c r="A9" s="16" t="s">
        <v>9</v>
      </c>
      <c r="C9" s="15">
        <f>10*10</f>
        <v>100</v>
      </c>
      <c r="G9" s="15">
        <f t="shared" si="0"/>
        <v>100</v>
      </c>
      <c r="I9" s="22" t="s">
        <v>120</v>
      </c>
    </row>
    <row r="10" spans="1:10">
      <c r="A10" s="16" t="s">
        <v>29</v>
      </c>
      <c r="G10" s="15">
        <f t="shared" si="0"/>
        <v>0</v>
      </c>
      <c r="I10" s="22"/>
    </row>
    <row r="11" spans="1:10">
      <c r="G11" s="15">
        <f t="shared" si="0"/>
        <v>0</v>
      </c>
      <c r="I11" s="22"/>
    </row>
    <row r="12" spans="1:10">
      <c r="A12" s="23" t="s">
        <v>30</v>
      </c>
      <c r="E12" s="15">
        <v>0</v>
      </c>
      <c r="G12" s="15">
        <f t="shared" si="0"/>
        <v>0</v>
      </c>
      <c r="I12" s="22"/>
    </row>
    <row r="13" spans="1:10">
      <c r="A13" s="23" t="s">
        <v>31</v>
      </c>
      <c r="E13" s="15">
        <v>30</v>
      </c>
      <c r="G13" s="15">
        <f t="shared" si="0"/>
        <v>-30</v>
      </c>
      <c r="I13" s="22" t="s">
        <v>72</v>
      </c>
    </row>
    <row r="14" spans="1:10">
      <c r="A14" s="23" t="s">
        <v>32</v>
      </c>
      <c r="E14" s="15">
        <v>4020</v>
      </c>
      <c r="G14" s="15">
        <f t="shared" si="0"/>
        <v>-4020</v>
      </c>
      <c r="I14" s="22" t="s">
        <v>121</v>
      </c>
      <c r="J14" s="22" t="s">
        <v>115</v>
      </c>
    </row>
    <row r="15" spans="1:10">
      <c r="A15" s="23" t="s">
        <v>33</v>
      </c>
      <c r="E15" s="15">
        <v>50</v>
      </c>
      <c r="G15" s="15">
        <f t="shared" si="0"/>
        <v>-50</v>
      </c>
      <c r="I15" s="22" t="s">
        <v>72</v>
      </c>
    </row>
    <row r="16" spans="1:10">
      <c r="A16" s="23" t="s">
        <v>34</v>
      </c>
      <c r="E16" s="15">
        <v>650</v>
      </c>
      <c r="G16" s="15">
        <f t="shared" si="0"/>
        <v>-650</v>
      </c>
      <c r="I16" s="16" t="s">
        <v>122</v>
      </c>
    </row>
    <row r="17" spans="1:10" s="20" customFormat="1">
      <c r="A17" s="23" t="s">
        <v>36</v>
      </c>
      <c r="B17" s="16"/>
      <c r="C17" s="15"/>
      <c r="D17" s="16"/>
      <c r="E17" s="15">
        <v>100</v>
      </c>
      <c r="F17" s="16"/>
      <c r="G17" s="15">
        <f t="shared" si="0"/>
        <v>-100</v>
      </c>
      <c r="H17" s="16"/>
      <c r="I17" s="22" t="s">
        <v>72</v>
      </c>
    </row>
    <row r="18" spans="1:10" s="20" customFormat="1">
      <c r="A18" s="23" t="s">
        <v>37</v>
      </c>
      <c r="B18" s="16"/>
      <c r="C18" s="15"/>
      <c r="D18" s="16"/>
      <c r="E18" s="15">
        <f>150+200</f>
        <v>350</v>
      </c>
      <c r="F18" s="16"/>
      <c r="G18" s="15">
        <f t="shared" si="0"/>
        <v>-350</v>
      </c>
      <c r="H18" s="16"/>
      <c r="I18" s="22" t="s">
        <v>123</v>
      </c>
    </row>
    <row r="19" spans="1:10" s="20" customFormat="1">
      <c r="A19" s="23" t="s">
        <v>38</v>
      </c>
      <c r="B19" s="16"/>
      <c r="C19" s="15"/>
      <c r="D19" s="16"/>
      <c r="E19" s="15">
        <v>5750</v>
      </c>
      <c r="F19" s="16"/>
      <c r="G19" s="15">
        <f t="shared" si="0"/>
        <v>-5750</v>
      </c>
      <c r="H19" s="16"/>
      <c r="I19" s="22" t="s">
        <v>124</v>
      </c>
      <c r="J19" s="22" t="s">
        <v>115</v>
      </c>
    </row>
    <row r="20" spans="1:10" s="20" customFormat="1">
      <c r="A20" s="23" t="s">
        <v>39</v>
      </c>
      <c r="B20" s="16"/>
      <c r="C20" s="15"/>
      <c r="D20" s="16"/>
      <c r="E20" s="15">
        <v>0</v>
      </c>
      <c r="F20" s="16"/>
      <c r="G20" s="15">
        <f t="shared" si="0"/>
        <v>0</v>
      </c>
      <c r="H20" s="16"/>
      <c r="I20" s="22"/>
    </row>
    <row r="21" spans="1:10" s="20" customFormat="1">
      <c r="A21" s="23" t="s">
        <v>43</v>
      </c>
      <c r="B21" s="16"/>
      <c r="C21" s="15"/>
      <c r="D21" s="16"/>
      <c r="E21" s="15">
        <v>100</v>
      </c>
      <c r="F21" s="16"/>
      <c r="G21" s="15">
        <f t="shared" si="0"/>
        <v>-100</v>
      </c>
      <c r="H21" s="16"/>
      <c r="I21" s="22"/>
    </row>
    <row r="22" spans="1:10" s="20" customFormat="1">
      <c r="A22" s="23" t="s">
        <v>44</v>
      </c>
      <c r="B22" s="16"/>
      <c r="C22" s="15"/>
      <c r="D22" s="16"/>
      <c r="E22" s="15">
        <v>0</v>
      </c>
      <c r="F22" s="16"/>
      <c r="G22" s="15">
        <f t="shared" si="0"/>
        <v>0</v>
      </c>
      <c r="H22" s="16"/>
      <c r="I22" s="22"/>
    </row>
    <row r="23" spans="1:10" s="20" customFormat="1">
      <c r="A23" s="23" t="s">
        <v>57</v>
      </c>
      <c r="B23" s="16"/>
      <c r="C23" s="15"/>
      <c r="D23" s="16"/>
      <c r="E23" s="15">
        <v>75</v>
      </c>
      <c r="F23" s="16"/>
      <c r="G23" s="15">
        <f t="shared" si="0"/>
        <v>-75</v>
      </c>
      <c r="H23" s="16"/>
      <c r="I23" s="16" t="s">
        <v>125</v>
      </c>
    </row>
    <row r="24" spans="1:10" s="20" customFormat="1">
      <c r="A24" s="23" t="s">
        <v>58</v>
      </c>
      <c r="B24" s="16"/>
      <c r="C24" s="15"/>
      <c r="D24" s="16"/>
      <c r="E24" s="15">
        <v>20</v>
      </c>
      <c r="F24" s="16"/>
      <c r="G24" s="15">
        <f t="shared" si="0"/>
        <v>-20</v>
      </c>
      <c r="H24" s="16"/>
      <c r="I24" s="16" t="s">
        <v>126</v>
      </c>
    </row>
    <row r="25" spans="1:10" s="20" customFormat="1">
      <c r="A25" s="23" t="s">
        <v>59</v>
      </c>
      <c r="B25" s="16"/>
      <c r="C25" s="15"/>
      <c r="D25" s="16"/>
      <c r="E25" s="15">
        <v>100</v>
      </c>
      <c r="F25" s="16"/>
      <c r="G25" s="15">
        <f t="shared" si="0"/>
        <v>-100</v>
      </c>
      <c r="H25" s="16"/>
      <c r="I25" s="16" t="s">
        <v>127</v>
      </c>
    </row>
    <row r="26" spans="1:10" s="20" customFormat="1">
      <c r="A26" s="23" t="s">
        <v>60</v>
      </c>
      <c r="B26" s="16"/>
      <c r="C26" s="15"/>
      <c r="D26" s="16"/>
      <c r="E26" s="15">
        <v>0</v>
      </c>
      <c r="F26" s="16"/>
      <c r="G26" s="15">
        <f t="shared" si="0"/>
        <v>0</v>
      </c>
      <c r="H26" s="16"/>
      <c r="I26" s="16"/>
    </row>
    <row r="27" spans="1:10" s="20" customFormat="1">
      <c r="A27" s="23" t="s">
        <v>61</v>
      </c>
      <c r="B27" s="16"/>
      <c r="C27" s="15"/>
      <c r="D27" s="16"/>
      <c r="E27" s="15">
        <v>0</v>
      </c>
      <c r="F27" s="16"/>
      <c r="G27" s="15">
        <f t="shared" si="0"/>
        <v>0</v>
      </c>
      <c r="H27" s="16"/>
      <c r="I27" s="16"/>
    </row>
    <row r="28" spans="1:10" s="20" customFormat="1">
      <c r="A28" s="23" t="s">
        <v>62</v>
      </c>
      <c r="B28" s="16"/>
      <c r="C28" s="15"/>
      <c r="D28" s="16"/>
      <c r="E28" s="15">
        <v>250</v>
      </c>
      <c r="F28" s="16"/>
      <c r="G28" s="15">
        <f t="shared" si="0"/>
        <v>-250</v>
      </c>
      <c r="H28" s="16"/>
      <c r="I28" s="16"/>
    </row>
    <row r="29" spans="1:10" s="20" customFormat="1">
      <c r="A29" s="23" t="s">
        <v>45</v>
      </c>
      <c r="B29" s="16"/>
      <c r="C29" s="15"/>
      <c r="D29" s="16"/>
      <c r="E29" s="15">
        <v>0</v>
      </c>
      <c r="F29" s="16"/>
      <c r="G29" s="15">
        <f t="shared" si="0"/>
        <v>0</v>
      </c>
      <c r="H29" s="16"/>
      <c r="I29" s="16"/>
    </row>
    <row r="30" spans="1:10" s="20" customFormat="1">
      <c r="A30" s="23" t="s">
        <v>46</v>
      </c>
      <c r="B30" s="16"/>
      <c r="C30" s="15"/>
      <c r="D30" s="16"/>
      <c r="E30" s="15">
        <v>250</v>
      </c>
      <c r="F30" s="16"/>
      <c r="G30" s="15">
        <f t="shared" si="0"/>
        <v>-250</v>
      </c>
      <c r="H30" s="16"/>
      <c r="I30" s="16"/>
    </row>
    <row r="31" spans="1:10" s="20" customFormat="1">
      <c r="A31" s="23" t="s">
        <v>47</v>
      </c>
      <c r="B31" s="16"/>
      <c r="C31" s="15"/>
      <c r="D31" s="16"/>
      <c r="E31" s="15">
        <v>1000</v>
      </c>
      <c r="F31" s="16"/>
      <c r="G31" s="15">
        <f t="shared" si="0"/>
        <v>-1000</v>
      </c>
      <c r="H31" s="16"/>
      <c r="I31" s="16"/>
    </row>
    <row r="32" spans="1:10" s="20" customFormat="1">
      <c r="A32" s="23" t="s">
        <v>48</v>
      </c>
      <c r="B32" s="16"/>
      <c r="C32" s="15"/>
      <c r="D32" s="16"/>
      <c r="E32" s="15">
        <v>375</v>
      </c>
      <c r="F32" s="16"/>
      <c r="G32" s="15">
        <f t="shared" si="0"/>
        <v>-375</v>
      </c>
      <c r="H32" s="16"/>
      <c r="I32" s="16"/>
    </row>
    <row r="33" spans="1:9">
      <c r="A33" s="23" t="s">
        <v>129</v>
      </c>
      <c r="E33" s="15">
        <v>1000</v>
      </c>
      <c r="G33" s="15">
        <f t="shared" si="0"/>
        <v>-1000</v>
      </c>
    </row>
    <row r="34" spans="1:9" hidden="1">
      <c r="A34" s="24"/>
      <c r="G34" s="15">
        <f t="shared" si="0"/>
        <v>0</v>
      </c>
    </row>
    <row r="35" spans="1:9" hidden="1">
      <c r="G35" s="15">
        <f t="shared" si="0"/>
        <v>0</v>
      </c>
    </row>
    <row r="36" spans="1:9" hidden="1">
      <c r="G36" s="15">
        <f t="shared" si="0"/>
        <v>0</v>
      </c>
    </row>
    <row r="37" spans="1:9" hidden="1">
      <c r="G37" s="15">
        <f t="shared" si="0"/>
        <v>0</v>
      </c>
    </row>
    <row r="38" spans="1:9" hidden="1">
      <c r="G38" s="15">
        <f t="shared" si="0"/>
        <v>0</v>
      </c>
    </row>
    <row r="39" spans="1:9">
      <c r="G39" s="15">
        <f t="shared" si="0"/>
        <v>0</v>
      </c>
    </row>
    <row r="40" spans="1:9" ht="5.0999999999999996" customHeight="1"/>
    <row r="41" spans="1:9">
      <c r="A41" s="25" t="s">
        <v>7</v>
      </c>
      <c r="C41" s="10">
        <f>SUM(C5:C40)</f>
        <v>14325</v>
      </c>
      <c r="D41" s="11"/>
      <c r="E41" s="10">
        <f>SUM(E5:E40)</f>
        <v>14120</v>
      </c>
      <c r="F41" s="11"/>
      <c r="G41" s="10">
        <f>C41-E41</f>
        <v>205</v>
      </c>
    </row>
    <row r="42" spans="1:9" ht="5.0999999999999996" customHeight="1"/>
    <row r="43" spans="1:9" s="11" customFormat="1">
      <c r="A43" s="21" t="s">
        <v>27</v>
      </c>
      <c r="C43" s="10" t="s">
        <v>1</v>
      </c>
      <c r="E43" s="10" t="s">
        <v>2</v>
      </c>
      <c r="G43" s="10" t="s">
        <v>3</v>
      </c>
      <c r="I43" s="21" t="s">
        <v>4</v>
      </c>
    </row>
    <row r="44" spans="1:9" ht="5.0999999999999996" customHeight="1"/>
    <row r="45" spans="1:9">
      <c r="A45" s="16" t="s">
        <v>104</v>
      </c>
      <c r="G45" s="15">
        <f t="shared" ref="G45:G67" si="1">C45-E45</f>
        <v>0</v>
      </c>
    </row>
    <row r="46" spans="1:9">
      <c r="A46" s="16" t="s">
        <v>42</v>
      </c>
      <c r="G46" s="15">
        <f t="shared" si="1"/>
        <v>0</v>
      </c>
    </row>
    <row r="47" spans="1:9">
      <c r="G47" s="15">
        <f t="shared" si="1"/>
        <v>0</v>
      </c>
    </row>
    <row r="48" spans="1:9">
      <c r="A48" s="16" t="s">
        <v>40</v>
      </c>
      <c r="G48" s="15">
        <f t="shared" si="1"/>
        <v>0</v>
      </c>
    </row>
    <row r="49" spans="1:7">
      <c r="A49" s="16" t="s">
        <v>41</v>
      </c>
      <c r="G49" s="15">
        <f t="shared" si="1"/>
        <v>0</v>
      </c>
    </row>
    <row r="50" spans="1:7">
      <c r="G50" s="15">
        <f t="shared" si="1"/>
        <v>0</v>
      </c>
    </row>
    <row r="51" spans="1:7" hidden="1">
      <c r="G51" s="15">
        <f t="shared" si="1"/>
        <v>0</v>
      </c>
    </row>
    <row r="52" spans="1:7" hidden="1">
      <c r="A52" s="24"/>
      <c r="G52" s="15">
        <f t="shared" si="1"/>
        <v>0</v>
      </c>
    </row>
    <row r="53" spans="1:7" hidden="1">
      <c r="G53" s="15">
        <f t="shared" si="1"/>
        <v>0</v>
      </c>
    </row>
    <row r="54" spans="1:7" hidden="1">
      <c r="G54" s="15">
        <f t="shared" si="1"/>
        <v>0</v>
      </c>
    </row>
    <row r="55" spans="1:7" hidden="1">
      <c r="G55" s="15">
        <f t="shared" si="1"/>
        <v>0</v>
      </c>
    </row>
    <row r="56" spans="1:7" hidden="1">
      <c r="G56" s="15">
        <f t="shared" si="1"/>
        <v>0</v>
      </c>
    </row>
    <row r="57" spans="1:7" hidden="1">
      <c r="G57" s="15">
        <f t="shared" si="1"/>
        <v>0</v>
      </c>
    </row>
    <row r="58" spans="1:7" hidden="1">
      <c r="G58" s="15">
        <f t="shared" si="1"/>
        <v>0</v>
      </c>
    </row>
    <row r="59" spans="1:7" hidden="1">
      <c r="G59" s="15">
        <f t="shared" si="1"/>
        <v>0</v>
      </c>
    </row>
    <row r="60" spans="1:7" hidden="1">
      <c r="G60" s="15">
        <f t="shared" si="1"/>
        <v>0</v>
      </c>
    </row>
    <row r="61" spans="1:7" hidden="1">
      <c r="G61" s="15">
        <f t="shared" si="1"/>
        <v>0</v>
      </c>
    </row>
    <row r="62" spans="1:7" hidden="1">
      <c r="G62" s="15">
        <f t="shared" si="1"/>
        <v>0</v>
      </c>
    </row>
    <row r="63" spans="1:7" hidden="1">
      <c r="G63" s="15">
        <f t="shared" si="1"/>
        <v>0</v>
      </c>
    </row>
    <row r="64" spans="1:7" hidden="1">
      <c r="G64" s="15">
        <f t="shared" si="1"/>
        <v>0</v>
      </c>
    </row>
    <row r="65" spans="1:9" s="20" customFormat="1" hidden="1">
      <c r="A65" s="16"/>
      <c r="B65" s="16"/>
      <c r="C65" s="15"/>
      <c r="D65" s="16"/>
      <c r="E65" s="15"/>
      <c r="F65" s="16"/>
      <c r="G65" s="15">
        <f t="shared" si="1"/>
        <v>0</v>
      </c>
      <c r="H65" s="16"/>
      <c r="I65" s="16"/>
    </row>
    <row r="66" spans="1:9" s="20" customFormat="1" hidden="1">
      <c r="A66" s="16"/>
      <c r="B66" s="16"/>
      <c r="C66" s="15"/>
      <c r="D66" s="16"/>
      <c r="E66" s="15"/>
      <c r="F66" s="16"/>
      <c r="G66" s="15">
        <f t="shared" si="1"/>
        <v>0</v>
      </c>
      <c r="H66" s="16"/>
      <c r="I66" s="16"/>
    </row>
    <row r="67" spans="1:9" s="20" customFormat="1">
      <c r="A67" s="16"/>
      <c r="B67" s="16"/>
      <c r="C67" s="15"/>
      <c r="D67" s="16"/>
      <c r="E67" s="15"/>
      <c r="F67" s="16"/>
      <c r="G67" s="15">
        <f t="shared" si="1"/>
        <v>0</v>
      </c>
      <c r="H67" s="16"/>
      <c r="I67" s="16"/>
    </row>
    <row r="68" spans="1:9" s="20" customFormat="1" ht="5.0999999999999996" customHeight="1">
      <c r="A68" s="16"/>
      <c r="B68" s="16"/>
      <c r="C68" s="15"/>
      <c r="D68" s="16"/>
      <c r="E68" s="15"/>
      <c r="F68" s="16"/>
      <c r="G68" s="15"/>
      <c r="H68" s="16"/>
      <c r="I68" s="16"/>
    </row>
    <row r="69" spans="1:9" s="20" customFormat="1">
      <c r="A69" s="25" t="s">
        <v>7</v>
      </c>
      <c r="B69" s="16"/>
      <c r="C69" s="10">
        <f>SUM(C45:C68)</f>
        <v>0</v>
      </c>
      <c r="D69" s="11"/>
      <c r="E69" s="10">
        <f>SUM(E45:E68)</f>
        <v>0</v>
      </c>
      <c r="F69" s="11"/>
      <c r="G69" s="10">
        <f>C69-E69</f>
        <v>0</v>
      </c>
      <c r="H69" s="16"/>
      <c r="I69" s="16"/>
    </row>
    <row r="70" spans="1:9" s="20" customFormat="1" ht="5.0999999999999996" customHeight="1">
      <c r="A70" s="16"/>
      <c r="B70" s="16"/>
      <c r="C70" s="15"/>
      <c r="D70" s="16"/>
      <c r="E70" s="15"/>
      <c r="F70" s="16"/>
      <c r="G70" s="15"/>
      <c r="H70" s="16"/>
      <c r="I70" s="16"/>
    </row>
    <row r="71" spans="1:9" s="20" customFormat="1" hidden="1">
      <c r="A71" s="21" t="s">
        <v>6</v>
      </c>
      <c r="B71" s="16"/>
      <c r="C71" s="15"/>
      <c r="D71" s="16"/>
      <c r="E71" s="15"/>
      <c r="F71" s="16"/>
      <c r="G71" s="15"/>
      <c r="H71" s="16"/>
      <c r="I71" s="16"/>
    </row>
    <row r="72" spans="1:9" s="20" customFormat="1" ht="5.0999999999999996" hidden="1" customHeight="1">
      <c r="A72" s="21"/>
      <c r="B72" s="16"/>
      <c r="C72" s="15"/>
      <c r="D72" s="16"/>
      <c r="E72" s="15"/>
      <c r="F72" s="16"/>
      <c r="G72" s="15"/>
      <c r="H72" s="16"/>
      <c r="I72" s="16"/>
    </row>
    <row r="73" spans="1:9" s="20" customFormat="1" hidden="1">
      <c r="A73" s="16" t="s">
        <v>14</v>
      </c>
      <c r="B73" s="16"/>
      <c r="C73" s="15"/>
      <c r="D73" s="16"/>
      <c r="E73" s="15"/>
      <c r="F73" s="16"/>
      <c r="G73" s="15">
        <f t="shared" ref="G73:G89" si="2">C73-E73</f>
        <v>0</v>
      </c>
      <c r="H73" s="16"/>
      <c r="I73" s="16"/>
    </row>
    <row r="74" spans="1:9" s="20" customFormat="1" hidden="1">
      <c r="A74" s="16" t="s">
        <v>15</v>
      </c>
      <c r="B74" s="16"/>
      <c r="C74" s="15"/>
      <c r="D74" s="16"/>
      <c r="E74" s="15"/>
      <c r="F74" s="16"/>
      <c r="G74" s="15">
        <f t="shared" si="2"/>
        <v>0</v>
      </c>
      <c r="H74" s="16"/>
      <c r="I74" s="16"/>
    </row>
    <row r="75" spans="1:9" s="20" customFormat="1" hidden="1">
      <c r="A75" s="16" t="s">
        <v>17</v>
      </c>
      <c r="B75" s="16"/>
      <c r="C75" s="15"/>
      <c r="D75" s="16"/>
      <c r="E75" s="15"/>
      <c r="F75" s="16"/>
      <c r="G75" s="15">
        <f t="shared" si="2"/>
        <v>0</v>
      </c>
      <c r="H75" s="16"/>
      <c r="I75" s="16"/>
    </row>
    <row r="76" spans="1:9" s="20" customFormat="1" hidden="1">
      <c r="A76" s="16" t="s">
        <v>18</v>
      </c>
      <c r="B76" s="16"/>
      <c r="C76" s="15"/>
      <c r="D76" s="16"/>
      <c r="E76" s="15"/>
      <c r="F76" s="16"/>
      <c r="G76" s="15">
        <f t="shared" si="2"/>
        <v>0</v>
      </c>
      <c r="H76" s="16"/>
      <c r="I76" s="16" t="s">
        <v>97</v>
      </c>
    </row>
    <row r="77" spans="1:9" s="20" customFormat="1" hidden="1">
      <c r="A77" s="16" t="s">
        <v>19</v>
      </c>
      <c r="B77" s="16"/>
      <c r="C77" s="15"/>
      <c r="D77" s="16"/>
      <c r="E77" s="15"/>
      <c r="F77" s="16"/>
      <c r="G77" s="15">
        <f t="shared" si="2"/>
        <v>0</v>
      </c>
      <c r="H77" s="16"/>
      <c r="I77" s="16"/>
    </row>
    <row r="78" spans="1:9" s="20" customFormat="1" hidden="1">
      <c r="A78" s="16" t="s">
        <v>20</v>
      </c>
      <c r="B78" s="16"/>
      <c r="C78" s="15"/>
      <c r="D78" s="16"/>
      <c r="E78" s="15"/>
      <c r="F78" s="16"/>
      <c r="G78" s="15">
        <f t="shared" si="2"/>
        <v>0</v>
      </c>
      <c r="H78" s="16"/>
      <c r="I78" s="16"/>
    </row>
    <row r="79" spans="1:9" s="20" customFormat="1" hidden="1">
      <c r="A79" s="16" t="s">
        <v>21</v>
      </c>
      <c r="B79" s="16"/>
      <c r="C79" s="15"/>
      <c r="D79" s="16"/>
      <c r="E79" s="15"/>
      <c r="F79" s="16"/>
      <c r="G79" s="15">
        <f t="shared" si="2"/>
        <v>0</v>
      </c>
      <c r="H79" s="16"/>
      <c r="I79" s="16"/>
    </row>
    <row r="80" spans="1:9" s="20" customFormat="1" hidden="1">
      <c r="A80" s="16" t="s">
        <v>22</v>
      </c>
      <c r="B80" s="16"/>
      <c r="C80" s="15"/>
      <c r="D80" s="16"/>
      <c r="E80" s="15"/>
      <c r="F80" s="16"/>
      <c r="G80" s="15">
        <f t="shared" si="2"/>
        <v>0</v>
      </c>
      <c r="H80" s="16"/>
      <c r="I80" s="16"/>
    </row>
    <row r="81" spans="1:7" hidden="1">
      <c r="A81" s="16" t="s">
        <v>66</v>
      </c>
      <c r="G81" s="15">
        <f t="shared" si="2"/>
        <v>0</v>
      </c>
    </row>
    <row r="82" spans="1:7" hidden="1">
      <c r="G82" s="15">
        <f t="shared" si="2"/>
        <v>0</v>
      </c>
    </row>
    <row r="83" spans="1:7" hidden="1">
      <c r="G83" s="15">
        <f t="shared" si="2"/>
        <v>0</v>
      </c>
    </row>
    <row r="84" spans="1:7" hidden="1">
      <c r="G84" s="15">
        <f t="shared" si="2"/>
        <v>0</v>
      </c>
    </row>
    <row r="85" spans="1:7" hidden="1">
      <c r="G85" s="15">
        <f t="shared" si="2"/>
        <v>0</v>
      </c>
    </row>
    <row r="86" spans="1:7" hidden="1">
      <c r="G86" s="15">
        <f t="shared" si="2"/>
        <v>0</v>
      </c>
    </row>
    <row r="87" spans="1:7" hidden="1">
      <c r="G87" s="15">
        <f t="shared" si="2"/>
        <v>0</v>
      </c>
    </row>
    <row r="88" spans="1:7" hidden="1">
      <c r="A88" s="21"/>
      <c r="G88" s="15">
        <f t="shared" si="2"/>
        <v>0</v>
      </c>
    </row>
    <row r="89" spans="1:7" hidden="1">
      <c r="G89" s="15">
        <f t="shared" si="2"/>
        <v>0</v>
      </c>
    </row>
    <row r="90" spans="1:7" ht="5.0999999999999996" hidden="1" customHeight="1"/>
    <row r="91" spans="1:7" hidden="1">
      <c r="A91" s="25" t="s">
        <v>7</v>
      </c>
      <c r="C91" s="10">
        <f>SUM(C73:C90)</f>
        <v>0</v>
      </c>
      <c r="D91" s="11"/>
      <c r="E91" s="10">
        <f>SUM(E73:E90)</f>
        <v>0</v>
      </c>
      <c r="F91" s="11"/>
      <c r="G91" s="10">
        <f>C91-E91</f>
        <v>0</v>
      </c>
    </row>
    <row r="92" spans="1:7" ht="5.0999999999999996" customHeight="1"/>
    <row r="93" spans="1:7">
      <c r="A93" s="21" t="s">
        <v>5</v>
      </c>
    </row>
    <row r="94" spans="1:7" ht="5.0999999999999996" customHeight="1"/>
    <row r="95" spans="1:7">
      <c r="A95" s="16" t="s">
        <v>23</v>
      </c>
      <c r="G95" s="15">
        <f t="shared" ref="G95:G136" si="3">C95-E95</f>
        <v>0</v>
      </c>
    </row>
    <row r="96" spans="1:7">
      <c r="A96" s="16" t="s">
        <v>105</v>
      </c>
      <c r="G96" s="15">
        <f t="shared" si="3"/>
        <v>0</v>
      </c>
    </row>
    <row r="97" spans="1:9" s="20" customFormat="1">
      <c r="A97" s="26" t="s">
        <v>49</v>
      </c>
      <c r="B97" s="16"/>
      <c r="C97" s="15"/>
      <c r="D97" s="16"/>
      <c r="E97" s="15">
        <v>140</v>
      </c>
      <c r="F97" s="16"/>
      <c r="G97" s="15">
        <f t="shared" si="3"/>
        <v>-140</v>
      </c>
      <c r="H97" s="16"/>
      <c r="I97" s="16"/>
    </row>
    <row r="98" spans="1:9" s="20" customFormat="1">
      <c r="A98" s="26" t="s">
        <v>50</v>
      </c>
      <c r="B98" s="16"/>
      <c r="C98" s="15"/>
      <c r="D98" s="16"/>
      <c r="E98" s="15">
        <v>435</v>
      </c>
      <c r="F98" s="16"/>
      <c r="G98" s="15">
        <f t="shared" si="3"/>
        <v>-435</v>
      </c>
      <c r="H98" s="16"/>
      <c r="I98" s="16"/>
    </row>
    <row r="99" spans="1:9" s="20" customFormat="1">
      <c r="A99" s="26" t="s">
        <v>51</v>
      </c>
      <c r="B99" s="16"/>
      <c r="C99" s="15"/>
      <c r="D99" s="16"/>
      <c r="E99" s="15"/>
      <c r="F99" s="16"/>
      <c r="G99" s="15">
        <f t="shared" si="3"/>
        <v>0</v>
      </c>
      <c r="H99" s="16"/>
      <c r="I99" s="16" t="s">
        <v>128</v>
      </c>
    </row>
    <row r="100" spans="1:9" s="20" customFormat="1">
      <c r="A100" s="26" t="s">
        <v>98</v>
      </c>
      <c r="B100" s="16"/>
      <c r="C100" s="15"/>
      <c r="D100" s="16"/>
      <c r="E100" s="15">
        <v>140</v>
      </c>
      <c r="F100" s="16"/>
      <c r="G100" s="15">
        <f t="shared" si="3"/>
        <v>-140</v>
      </c>
      <c r="H100" s="16"/>
      <c r="I100" s="16" t="s">
        <v>99</v>
      </c>
    </row>
    <row r="101" spans="1:9" s="20" customFormat="1">
      <c r="A101" s="26" t="s">
        <v>52</v>
      </c>
      <c r="B101" s="16"/>
      <c r="C101" s="15"/>
      <c r="D101" s="16"/>
      <c r="E101" s="15">
        <v>435</v>
      </c>
      <c r="F101" s="16"/>
      <c r="G101" s="15">
        <f t="shared" si="3"/>
        <v>-435</v>
      </c>
      <c r="H101" s="16"/>
      <c r="I101" s="16"/>
    </row>
    <row r="102" spans="1:9" s="20" customFormat="1" ht="5.0999999999999996" customHeight="1">
      <c r="A102" s="26"/>
      <c r="B102" s="16"/>
      <c r="C102" s="15"/>
      <c r="D102" s="16"/>
      <c r="E102" s="15"/>
      <c r="F102" s="16"/>
      <c r="G102" s="15"/>
      <c r="H102" s="16"/>
      <c r="I102" s="16"/>
    </row>
    <row r="103" spans="1:9" s="20" customFormat="1">
      <c r="A103" s="25" t="s">
        <v>63</v>
      </c>
      <c r="B103" s="16"/>
      <c r="C103" s="15"/>
      <c r="D103" s="16"/>
      <c r="E103" s="15"/>
      <c r="F103" s="16"/>
      <c r="G103" s="10">
        <f>SUM(G95:G102)</f>
        <v>-1150</v>
      </c>
      <c r="H103" s="16"/>
      <c r="I103" s="16"/>
    </row>
    <row r="104" spans="1:9" s="20" customFormat="1" ht="5.0999999999999996" customHeight="1">
      <c r="A104" s="16"/>
      <c r="B104" s="16"/>
      <c r="C104" s="15"/>
      <c r="D104" s="16"/>
      <c r="E104" s="15"/>
      <c r="F104" s="16"/>
      <c r="G104" s="15"/>
      <c r="H104" s="16"/>
      <c r="I104" s="16"/>
    </row>
    <row r="105" spans="1:9" s="20" customFormat="1">
      <c r="A105" s="16" t="s">
        <v>24</v>
      </c>
      <c r="B105" s="16"/>
      <c r="C105" s="15"/>
      <c r="D105" s="16"/>
      <c r="E105" s="15"/>
      <c r="F105" s="16"/>
      <c r="G105" s="15">
        <f t="shared" si="3"/>
        <v>0</v>
      </c>
      <c r="H105" s="16"/>
      <c r="I105" s="16"/>
    </row>
    <row r="106" spans="1:9" s="20" customFormat="1">
      <c r="A106" s="16" t="s">
        <v>105</v>
      </c>
      <c r="B106" s="16"/>
      <c r="C106" s="15"/>
      <c r="D106" s="16"/>
      <c r="E106" s="15"/>
      <c r="F106" s="16"/>
      <c r="G106" s="15">
        <f t="shared" si="3"/>
        <v>0</v>
      </c>
      <c r="H106" s="16"/>
      <c r="I106" s="16"/>
    </row>
    <row r="107" spans="1:9" s="20" customFormat="1">
      <c r="A107" s="26" t="s">
        <v>53</v>
      </c>
      <c r="B107" s="16"/>
      <c r="C107" s="15"/>
      <c r="D107" s="16"/>
      <c r="E107" s="15">
        <v>100</v>
      </c>
      <c r="F107" s="16"/>
      <c r="G107" s="15">
        <f t="shared" si="3"/>
        <v>-100</v>
      </c>
      <c r="H107" s="16"/>
      <c r="I107" s="16"/>
    </row>
    <row r="108" spans="1:9" s="20" customFormat="1">
      <c r="A108" s="26" t="s">
        <v>54</v>
      </c>
      <c r="B108" s="16"/>
      <c r="C108" s="15"/>
      <c r="D108" s="16"/>
      <c r="E108" s="15"/>
      <c r="F108" s="16"/>
      <c r="G108" s="15">
        <f t="shared" si="3"/>
        <v>0</v>
      </c>
      <c r="H108" s="16"/>
      <c r="I108" s="16"/>
    </row>
    <row r="109" spans="1:9" s="20" customFormat="1">
      <c r="A109" s="26" t="s">
        <v>107</v>
      </c>
      <c r="B109" s="16"/>
      <c r="C109" s="15"/>
      <c r="D109" s="16"/>
      <c r="E109" s="15">
        <v>650</v>
      </c>
      <c r="F109" s="16"/>
      <c r="G109" s="15">
        <f t="shared" si="3"/>
        <v>-650</v>
      </c>
      <c r="H109" s="16"/>
      <c r="I109" s="16"/>
    </row>
    <row r="110" spans="1:9" s="20" customFormat="1" ht="5.0999999999999996" customHeight="1">
      <c r="A110" s="26"/>
      <c r="B110" s="16"/>
      <c r="C110" s="15"/>
      <c r="D110" s="16"/>
      <c r="E110" s="15"/>
      <c r="F110" s="16"/>
      <c r="G110" s="15"/>
      <c r="H110" s="16"/>
      <c r="I110" s="16"/>
    </row>
    <row r="111" spans="1:9" s="20" customFormat="1">
      <c r="A111" s="25" t="s">
        <v>64</v>
      </c>
      <c r="B111" s="16"/>
      <c r="C111" s="15"/>
      <c r="D111" s="16"/>
      <c r="E111" s="15"/>
      <c r="F111" s="16"/>
      <c r="G111" s="10">
        <f>SUM(G105:G110)</f>
        <v>-750</v>
      </c>
      <c r="H111" s="16"/>
      <c r="I111" s="16"/>
    </row>
    <row r="112" spans="1:9" s="20" customFormat="1" ht="5.0999999999999996" customHeight="1">
      <c r="A112" s="16"/>
      <c r="B112" s="16"/>
      <c r="C112" s="15"/>
      <c r="D112" s="16"/>
      <c r="E112" s="15"/>
      <c r="F112" s="16"/>
      <c r="G112" s="15"/>
      <c r="H112" s="16"/>
      <c r="I112" s="16"/>
    </row>
    <row r="113" spans="1:9" s="20" customFormat="1">
      <c r="A113" s="16" t="s">
        <v>25</v>
      </c>
      <c r="B113" s="16"/>
      <c r="C113" s="15"/>
      <c r="D113" s="16"/>
      <c r="E113" s="15"/>
      <c r="F113" s="16"/>
      <c r="G113" s="15">
        <f t="shared" si="3"/>
        <v>0</v>
      </c>
      <c r="H113" s="16"/>
      <c r="I113" s="16"/>
    </row>
    <row r="114" spans="1:9" s="20" customFormat="1">
      <c r="A114" s="16" t="s">
        <v>105</v>
      </c>
      <c r="B114" s="16"/>
      <c r="C114" s="15"/>
      <c r="D114" s="16"/>
      <c r="E114" s="15"/>
      <c r="F114" s="16"/>
      <c r="G114" s="15">
        <f t="shared" si="3"/>
        <v>0</v>
      </c>
      <c r="H114" s="16"/>
      <c r="I114" s="16"/>
    </row>
    <row r="115" spans="1:9" s="20" customFormat="1">
      <c r="A115" s="26" t="s">
        <v>55</v>
      </c>
      <c r="B115" s="16"/>
      <c r="C115" s="15"/>
      <c r="D115" s="16"/>
      <c r="E115" s="15">
        <v>100</v>
      </c>
      <c r="F115" s="16"/>
      <c r="G115" s="15">
        <f t="shared" si="3"/>
        <v>-100</v>
      </c>
      <c r="H115" s="16"/>
      <c r="I115" s="16"/>
    </row>
    <row r="116" spans="1:9" s="20" customFormat="1">
      <c r="A116" s="26" t="s">
        <v>108</v>
      </c>
      <c r="B116" s="16"/>
      <c r="C116" s="15"/>
      <c r="D116" s="16"/>
      <c r="E116" s="15"/>
      <c r="F116" s="16"/>
      <c r="G116" s="15">
        <f t="shared" si="3"/>
        <v>0</v>
      </c>
      <c r="H116" s="16"/>
      <c r="I116" s="16"/>
    </row>
    <row r="117" spans="1:9" s="20" customFormat="1">
      <c r="A117" s="26" t="s">
        <v>107</v>
      </c>
      <c r="B117" s="16"/>
      <c r="C117" s="15"/>
      <c r="D117" s="16"/>
      <c r="E117" s="15">
        <v>320</v>
      </c>
      <c r="F117" s="16"/>
      <c r="G117" s="15">
        <f t="shared" si="3"/>
        <v>-320</v>
      </c>
      <c r="H117" s="16"/>
      <c r="I117" s="16"/>
    </row>
    <row r="118" spans="1:9" s="20" customFormat="1" ht="5.0999999999999996" customHeight="1">
      <c r="A118" s="26"/>
      <c r="B118" s="16"/>
      <c r="C118" s="15"/>
      <c r="D118" s="16"/>
      <c r="E118" s="15"/>
      <c r="F118" s="16"/>
      <c r="G118" s="15"/>
      <c r="H118" s="16"/>
      <c r="I118" s="16"/>
    </row>
    <row r="119" spans="1:9" s="20" customFormat="1">
      <c r="A119" s="25" t="s">
        <v>65</v>
      </c>
      <c r="B119" s="16"/>
      <c r="C119" s="15"/>
      <c r="D119" s="16"/>
      <c r="E119" s="15"/>
      <c r="F119" s="16"/>
      <c r="G119" s="10">
        <f>SUM(G113:G118)</f>
        <v>-420</v>
      </c>
      <c r="H119" s="16"/>
      <c r="I119" s="16"/>
    </row>
    <row r="120" spans="1:9" s="20" customFormat="1" ht="5.0999999999999996" customHeight="1">
      <c r="A120" s="16"/>
      <c r="B120" s="16"/>
      <c r="C120" s="15"/>
      <c r="D120" s="16"/>
      <c r="E120" s="15"/>
      <c r="F120" s="16"/>
      <c r="G120" s="15"/>
      <c r="H120" s="16"/>
      <c r="I120" s="16"/>
    </row>
    <row r="121" spans="1:9" s="20" customFormat="1">
      <c r="A121" s="16" t="s">
        <v>26</v>
      </c>
      <c r="B121" s="16"/>
      <c r="C121" s="15"/>
      <c r="D121" s="16"/>
      <c r="E121" s="15">
        <v>100</v>
      </c>
      <c r="F121" s="16"/>
      <c r="G121" s="15">
        <f t="shared" si="3"/>
        <v>-100</v>
      </c>
      <c r="H121" s="16"/>
      <c r="I121" s="16"/>
    </row>
    <row r="122" spans="1:9" s="20" customFormat="1">
      <c r="A122" s="16" t="s">
        <v>35</v>
      </c>
      <c r="B122" s="16"/>
      <c r="C122" s="15"/>
      <c r="D122" s="16"/>
      <c r="E122" s="15"/>
      <c r="F122" s="16"/>
      <c r="G122" s="15">
        <f t="shared" si="3"/>
        <v>0</v>
      </c>
      <c r="H122" s="16"/>
      <c r="I122" s="16"/>
    </row>
    <row r="123" spans="1:9" s="20" customFormat="1">
      <c r="A123" s="16" t="s">
        <v>110</v>
      </c>
      <c r="B123" s="16"/>
      <c r="C123" s="15"/>
      <c r="D123" s="16"/>
      <c r="E123" s="15">
        <v>75</v>
      </c>
      <c r="F123" s="16"/>
      <c r="G123" s="15">
        <f t="shared" si="3"/>
        <v>-75</v>
      </c>
      <c r="H123" s="16"/>
      <c r="I123" s="16"/>
    </row>
    <row r="124" spans="1:9" s="20" customFormat="1">
      <c r="A124" s="16" t="s">
        <v>109</v>
      </c>
      <c r="B124" s="16"/>
      <c r="C124" s="15"/>
      <c r="D124" s="16"/>
      <c r="E124" s="15">
        <v>75</v>
      </c>
      <c r="F124" s="16"/>
      <c r="G124" s="15">
        <f t="shared" si="3"/>
        <v>-75</v>
      </c>
      <c r="H124" s="16"/>
      <c r="I124" s="16"/>
    </row>
    <row r="125" spans="1:9" s="20" customFormat="1" hidden="1">
      <c r="A125" s="16"/>
      <c r="B125" s="16"/>
      <c r="C125" s="15"/>
      <c r="D125" s="16"/>
      <c r="E125" s="15"/>
      <c r="F125" s="16"/>
      <c r="G125" s="15">
        <f t="shared" si="3"/>
        <v>0</v>
      </c>
      <c r="H125" s="16"/>
      <c r="I125" s="16"/>
    </row>
    <row r="126" spans="1:9" s="20" customFormat="1" hidden="1">
      <c r="A126" s="16"/>
      <c r="B126" s="16"/>
      <c r="C126" s="15"/>
      <c r="D126" s="16"/>
      <c r="E126" s="15"/>
      <c r="F126" s="16"/>
      <c r="G126" s="15">
        <f t="shared" si="3"/>
        <v>0</v>
      </c>
      <c r="H126" s="16"/>
      <c r="I126" s="16"/>
    </row>
    <row r="127" spans="1:9" s="20" customFormat="1" hidden="1">
      <c r="A127" s="16"/>
      <c r="B127" s="16"/>
      <c r="C127" s="15"/>
      <c r="D127" s="16"/>
      <c r="E127" s="15"/>
      <c r="F127" s="16"/>
      <c r="G127" s="15">
        <f t="shared" si="3"/>
        <v>0</v>
      </c>
      <c r="H127" s="16"/>
      <c r="I127" s="16"/>
    </row>
    <row r="128" spans="1:9" s="20" customFormat="1" hidden="1">
      <c r="A128" s="16"/>
      <c r="B128" s="16"/>
      <c r="C128" s="15"/>
      <c r="D128" s="16"/>
      <c r="E128" s="15"/>
      <c r="F128" s="16"/>
      <c r="G128" s="15">
        <f t="shared" si="3"/>
        <v>0</v>
      </c>
      <c r="H128" s="16"/>
      <c r="I128" s="16"/>
    </row>
    <row r="129" spans="1:9" s="20" customFormat="1" hidden="1">
      <c r="A129" s="16"/>
      <c r="B129" s="16"/>
      <c r="C129" s="15"/>
      <c r="D129" s="16"/>
      <c r="E129" s="15"/>
      <c r="F129" s="16"/>
      <c r="G129" s="15">
        <f t="shared" si="3"/>
        <v>0</v>
      </c>
      <c r="H129" s="16"/>
      <c r="I129" s="16"/>
    </row>
    <row r="130" spans="1:9" s="20" customFormat="1" hidden="1">
      <c r="A130" s="16"/>
      <c r="B130" s="16"/>
      <c r="C130" s="15"/>
      <c r="D130" s="16"/>
      <c r="E130" s="15"/>
      <c r="F130" s="16"/>
      <c r="G130" s="15">
        <f t="shared" si="3"/>
        <v>0</v>
      </c>
      <c r="H130" s="16"/>
      <c r="I130" s="16"/>
    </row>
    <row r="131" spans="1:9" s="20" customFormat="1" hidden="1">
      <c r="A131" s="16"/>
      <c r="B131" s="16"/>
      <c r="C131" s="15"/>
      <c r="D131" s="16"/>
      <c r="E131" s="15"/>
      <c r="F131" s="16"/>
      <c r="G131" s="15">
        <f t="shared" si="3"/>
        <v>0</v>
      </c>
      <c r="H131" s="16"/>
      <c r="I131" s="16"/>
    </row>
    <row r="132" spans="1:9" s="20" customFormat="1" hidden="1">
      <c r="A132" s="16"/>
      <c r="B132" s="16"/>
      <c r="C132" s="15"/>
      <c r="D132" s="16"/>
      <c r="E132" s="15"/>
      <c r="F132" s="16"/>
      <c r="G132" s="15">
        <f t="shared" si="3"/>
        <v>0</v>
      </c>
      <c r="H132" s="16"/>
      <c r="I132" s="16"/>
    </row>
    <row r="133" spans="1:9" s="20" customFormat="1" hidden="1">
      <c r="A133" s="16"/>
      <c r="B133" s="16"/>
      <c r="C133" s="15"/>
      <c r="D133" s="16"/>
      <c r="E133" s="15"/>
      <c r="F133" s="16"/>
      <c r="G133" s="15">
        <f t="shared" si="3"/>
        <v>0</v>
      </c>
      <c r="H133" s="16"/>
      <c r="I133" s="16"/>
    </row>
    <row r="134" spans="1:9" s="20" customFormat="1" hidden="1">
      <c r="A134" s="16"/>
      <c r="B134" s="16"/>
      <c r="C134" s="15"/>
      <c r="D134" s="16"/>
      <c r="E134" s="15"/>
      <c r="F134" s="16"/>
      <c r="G134" s="15">
        <f t="shared" si="3"/>
        <v>0</v>
      </c>
      <c r="H134" s="16"/>
      <c r="I134" s="16"/>
    </row>
    <row r="135" spans="1:9" s="20" customFormat="1" hidden="1">
      <c r="A135" s="16"/>
      <c r="B135" s="16"/>
      <c r="C135" s="15"/>
      <c r="D135" s="16"/>
      <c r="E135" s="15"/>
      <c r="F135" s="16"/>
      <c r="G135" s="15">
        <f t="shared" si="3"/>
        <v>0</v>
      </c>
      <c r="H135" s="16"/>
      <c r="I135" s="16"/>
    </row>
    <row r="136" spans="1:9" s="20" customFormat="1">
      <c r="A136" s="16" t="s">
        <v>67</v>
      </c>
      <c r="B136" s="16"/>
      <c r="C136" s="15"/>
      <c r="D136" s="16"/>
      <c r="E136" s="15">
        <v>320</v>
      </c>
      <c r="F136" s="16"/>
      <c r="G136" s="15">
        <f t="shared" si="3"/>
        <v>-320</v>
      </c>
      <c r="H136" s="16"/>
      <c r="I136" s="16"/>
    </row>
    <row r="137" spans="1:9" s="20" customFormat="1" ht="5.0999999999999996" customHeight="1">
      <c r="A137" s="16"/>
      <c r="B137" s="16"/>
      <c r="C137" s="15"/>
      <c r="D137" s="16"/>
      <c r="E137" s="15"/>
      <c r="F137" s="16"/>
      <c r="G137" s="15"/>
      <c r="H137" s="16"/>
      <c r="I137" s="16"/>
    </row>
    <row r="138" spans="1:9" s="20" customFormat="1">
      <c r="A138" s="25" t="s">
        <v>7</v>
      </c>
      <c r="B138" s="16"/>
      <c r="C138" s="10">
        <f>SUM(C95:C137)</f>
        <v>0</v>
      </c>
      <c r="D138" s="11"/>
      <c r="E138" s="10">
        <f>SUM(E95:E137)</f>
        <v>2890</v>
      </c>
      <c r="F138" s="11"/>
      <c r="G138" s="10">
        <f>C138-E138</f>
        <v>-2890</v>
      </c>
      <c r="H138" s="16"/>
      <c r="I138" s="16"/>
    </row>
    <row r="139" spans="1:9" s="20" customFormat="1" ht="5.0999999999999996" customHeight="1">
      <c r="A139" s="16"/>
      <c r="B139" s="16"/>
      <c r="C139" s="15"/>
      <c r="D139" s="16"/>
      <c r="E139" s="15"/>
      <c r="F139" s="16"/>
      <c r="G139" s="15"/>
      <c r="H139" s="16"/>
      <c r="I139" s="16"/>
    </row>
    <row r="142" spans="1:9" s="20" customFormat="1" ht="5.0999999999999996" customHeight="1">
      <c r="A142" s="16"/>
      <c r="B142" s="16"/>
      <c r="C142" s="15"/>
      <c r="D142" s="16"/>
      <c r="E142" s="15"/>
      <c r="F142" s="16"/>
      <c r="G142" s="15"/>
      <c r="H142" s="16"/>
      <c r="I142" s="16"/>
    </row>
    <row r="143" spans="1:9" s="20" customFormat="1">
      <c r="A143" s="25" t="s">
        <v>13</v>
      </c>
      <c r="B143" s="16"/>
      <c r="C143" s="10">
        <f>C41+C69+C91+C138</f>
        <v>14325</v>
      </c>
      <c r="D143" s="11"/>
      <c r="E143" s="10">
        <f>E41+E69+E91+E138</f>
        <v>17010</v>
      </c>
      <c r="F143" s="11"/>
      <c r="G143" s="10">
        <f>C143-E143</f>
        <v>-2685</v>
      </c>
      <c r="H143" s="16"/>
      <c r="I143" s="16"/>
    </row>
    <row r="144" spans="1:9" s="20" customFormat="1" ht="5.0999999999999996" customHeight="1">
      <c r="A144" s="16"/>
      <c r="B144" s="16"/>
      <c r="C144" s="15"/>
      <c r="D144" s="16"/>
      <c r="E144" s="15"/>
      <c r="F144" s="16"/>
      <c r="G144" s="15"/>
      <c r="H144" s="16"/>
      <c r="I144" s="16"/>
    </row>
    <row r="145" spans="9:9">
      <c r="I145" s="16">
        <v>120</v>
      </c>
    </row>
    <row r="146" spans="9:9">
      <c r="I146" s="16">
        <v>-50</v>
      </c>
    </row>
    <row r="147" spans="9:9">
      <c r="I147" s="16">
        <v>-30</v>
      </c>
    </row>
    <row r="148" spans="9:9">
      <c r="I148" s="16">
        <f>SUM(I145:I147)</f>
        <v>40</v>
      </c>
    </row>
    <row r="150" spans="9:9">
      <c r="I150" s="16">
        <f>I148*115</f>
        <v>4600</v>
      </c>
    </row>
  </sheetData>
  <mergeCells count="1">
    <mergeCell ref="A1:I1"/>
  </mergeCells>
  <printOptions gridLines="1"/>
  <pageMargins left="0.5" right="0.5" top="0.5" bottom="0.5" header="0.3" footer="0.3"/>
  <pageSetup fitToHeight="0" orientation="landscape" r:id="rId1"/>
  <rowBreaks count="1" manualBreakCount="1">
    <brk id="9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4" sqref="I24"/>
    </sheetView>
  </sheetViews>
  <sheetFormatPr defaultRowHeight="15"/>
  <cols>
    <col min="1" max="1" width="35.7109375" bestFit="1" customWidth="1"/>
    <col min="2" max="2" width="1.7109375" customWidth="1"/>
    <col min="3" max="3" width="11.5703125" style="1" bestFit="1" customWidth="1"/>
    <col min="4" max="4" width="1.7109375" customWidth="1"/>
    <col min="5" max="5" width="11.5703125" style="1" bestFit="1" customWidth="1"/>
    <col min="6" max="6" width="1.7109375" customWidth="1"/>
    <col min="7" max="7" width="12.28515625" style="1" bestFit="1" customWidth="1"/>
    <col min="8" max="8" width="1.7109375" customWidth="1"/>
    <col min="9" max="9" width="66.28515625" bestFit="1" customWidth="1"/>
    <col min="10" max="10" width="9.140625" style="18" hidden="1" customWidth="1"/>
    <col min="11" max="11" width="36.85546875" customWidth="1"/>
  </cols>
  <sheetData>
    <row r="1" spans="1:10" ht="18.75">
      <c r="A1" s="30" t="s">
        <v>112</v>
      </c>
      <c r="B1" s="30"/>
      <c r="C1" s="30"/>
      <c r="D1" s="30"/>
      <c r="E1" s="30"/>
      <c r="F1" s="30"/>
      <c r="G1" s="30"/>
      <c r="H1" s="30"/>
      <c r="I1" s="30"/>
    </row>
    <row r="2" spans="1:10" ht="5.0999999999999996" customHeight="1"/>
    <row r="3" spans="1:10" s="3" customFormat="1">
      <c r="A3" s="19" t="s">
        <v>0</v>
      </c>
      <c r="C3" s="10" t="s">
        <v>1</v>
      </c>
      <c r="D3" s="11"/>
      <c r="E3" s="10" t="s">
        <v>2</v>
      </c>
      <c r="G3" s="4" t="s">
        <v>3</v>
      </c>
      <c r="I3" s="19" t="s">
        <v>4</v>
      </c>
      <c r="J3" s="19" t="s">
        <v>102</v>
      </c>
    </row>
    <row r="4" spans="1:10" ht="5.0999999999999996" customHeight="1"/>
    <row r="5" spans="1:10">
      <c r="A5" t="s">
        <v>8</v>
      </c>
      <c r="C5" s="1">
        <v>12010</v>
      </c>
      <c r="G5" s="1">
        <f>C5-E5</f>
        <v>12010</v>
      </c>
      <c r="I5" s="13" t="s">
        <v>74</v>
      </c>
      <c r="J5" s="18">
        <v>115</v>
      </c>
    </row>
    <row r="6" spans="1:10">
      <c r="A6" t="s">
        <v>10</v>
      </c>
      <c r="C6" s="1">
        <v>375</v>
      </c>
      <c r="G6" s="1">
        <f t="shared" ref="G6:G39" si="0">C6-E6</f>
        <v>375</v>
      </c>
      <c r="I6" s="13" t="s">
        <v>76</v>
      </c>
      <c r="J6" s="18">
        <v>5</v>
      </c>
    </row>
    <row r="7" spans="1:10">
      <c r="A7" t="s">
        <v>11</v>
      </c>
      <c r="C7" s="1">
        <v>315</v>
      </c>
      <c r="G7" s="1">
        <f t="shared" si="0"/>
        <v>315</v>
      </c>
      <c r="I7" s="13" t="s">
        <v>75</v>
      </c>
      <c r="J7" s="18">
        <v>9</v>
      </c>
    </row>
    <row r="8" spans="1:10">
      <c r="A8" t="s">
        <v>12</v>
      </c>
      <c r="C8" s="1">
        <v>98</v>
      </c>
      <c r="G8" s="1">
        <f t="shared" si="0"/>
        <v>98</v>
      </c>
      <c r="I8" s="13" t="s">
        <v>77</v>
      </c>
      <c r="J8" s="18">
        <v>14</v>
      </c>
    </row>
    <row r="9" spans="1:10">
      <c r="A9" t="s">
        <v>9</v>
      </c>
      <c r="C9" s="1">
        <v>42</v>
      </c>
      <c r="G9" s="1">
        <f t="shared" si="0"/>
        <v>42</v>
      </c>
      <c r="I9" s="13" t="s">
        <v>75</v>
      </c>
      <c r="J9" s="18">
        <v>6</v>
      </c>
    </row>
    <row r="10" spans="1:10">
      <c r="A10" t="s">
        <v>29</v>
      </c>
      <c r="G10" s="1">
        <f t="shared" si="0"/>
        <v>0</v>
      </c>
      <c r="I10" s="13"/>
    </row>
    <row r="11" spans="1:10">
      <c r="G11" s="1">
        <f t="shared" si="0"/>
        <v>0</v>
      </c>
      <c r="I11" s="13"/>
    </row>
    <row r="12" spans="1:10">
      <c r="A12" s="8" t="s">
        <v>30</v>
      </c>
      <c r="E12" s="9">
        <v>0</v>
      </c>
      <c r="G12" s="1">
        <f t="shared" si="0"/>
        <v>0</v>
      </c>
      <c r="I12" s="13" t="s">
        <v>92</v>
      </c>
    </row>
    <row r="13" spans="1:10">
      <c r="A13" s="8" t="s">
        <v>31</v>
      </c>
      <c r="E13" s="1">
        <v>30</v>
      </c>
      <c r="G13" s="1">
        <f t="shared" si="0"/>
        <v>-30</v>
      </c>
      <c r="I13" s="13" t="s">
        <v>72</v>
      </c>
    </row>
    <row r="14" spans="1:10">
      <c r="A14" s="8" t="s">
        <v>32</v>
      </c>
      <c r="E14" s="1">
        <f>143*30</f>
        <v>4290</v>
      </c>
      <c r="G14" s="1">
        <f t="shared" si="0"/>
        <v>-4290</v>
      </c>
      <c r="I14" s="13" t="s">
        <v>73</v>
      </c>
      <c r="J14" s="18">
        <v>143</v>
      </c>
    </row>
    <row r="15" spans="1:10">
      <c r="A15" s="8" t="s">
        <v>33</v>
      </c>
      <c r="E15" s="1">
        <v>50</v>
      </c>
      <c r="G15" s="1">
        <f t="shared" si="0"/>
        <v>-50</v>
      </c>
      <c r="I15" s="13" t="s">
        <v>72</v>
      </c>
    </row>
    <row r="16" spans="1:10">
      <c r="A16" s="8" t="s">
        <v>34</v>
      </c>
      <c r="E16" s="1">
        <v>650</v>
      </c>
      <c r="G16" s="1">
        <f t="shared" si="0"/>
        <v>-650</v>
      </c>
      <c r="I16" t="s">
        <v>93</v>
      </c>
    </row>
    <row r="17" spans="1:9">
      <c r="A17" s="8" t="s">
        <v>36</v>
      </c>
      <c r="E17" s="1">
        <v>100</v>
      </c>
      <c r="G17" s="1">
        <f t="shared" si="0"/>
        <v>-100</v>
      </c>
      <c r="I17" s="13" t="s">
        <v>72</v>
      </c>
    </row>
    <row r="18" spans="1:9">
      <c r="A18" s="8" t="s">
        <v>37</v>
      </c>
      <c r="E18" s="9">
        <v>350</v>
      </c>
      <c r="G18" s="1">
        <f t="shared" si="0"/>
        <v>-350</v>
      </c>
      <c r="I18" s="13" t="s">
        <v>81</v>
      </c>
    </row>
    <row r="19" spans="1:9">
      <c r="A19" s="8" t="s">
        <v>38</v>
      </c>
      <c r="E19" s="1">
        <v>4370</v>
      </c>
      <c r="G19" s="1">
        <f t="shared" si="0"/>
        <v>-4370</v>
      </c>
      <c r="I19" s="14" t="s">
        <v>106</v>
      </c>
    </row>
    <row r="20" spans="1:9">
      <c r="A20" s="8" t="s">
        <v>39</v>
      </c>
      <c r="E20" s="1">
        <v>75</v>
      </c>
      <c r="G20" s="1">
        <f t="shared" si="0"/>
        <v>-75</v>
      </c>
      <c r="I20" s="13" t="s">
        <v>94</v>
      </c>
    </row>
    <row r="21" spans="1:9">
      <c r="A21" s="8" t="s">
        <v>43</v>
      </c>
      <c r="E21" s="1">
        <v>100</v>
      </c>
      <c r="G21" s="1">
        <f t="shared" si="0"/>
        <v>-100</v>
      </c>
      <c r="I21" s="13"/>
    </row>
    <row r="22" spans="1:9">
      <c r="A22" s="8" t="s">
        <v>44</v>
      </c>
      <c r="G22" s="1">
        <f t="shared" si="0"/>
        <v>0</v>
      </c>
      <c r="I22" s="13"/>
    </row>
    <row r="23" spans="1:9">
      <c r="A23" s="8" t="s">
        <v>57</v>
      </c>
      <c r="E23" s="9">
        <v>50</v>
      </c>
      <c r="G23" s="1">
        <f t="shared" si="0"/>
        <v>-50</v>
      </c>
      <c r="I23" t="s">
        <v>80</v>
      </c>
    </row>
    <row r="24" spans="1:9">
      <c r="A24" s="8" t="s">
        <v>58</v>
      </c>
      <c r="E24" s="1">
        <v>20</v>
      </c>
      <c r="G24" s="1">
        <f t="shared" si="0"/>
        <v>-20</v>
      </c>
    </row>
    <row r="25" spans="1:9">
      <c r="A25" s="8" t="s">
        <v>59</v>
      </c>
      <c r="E25" s="15">
        <v>0</v>
      </c>
      <c r="G25" s="1">
        <f t="shared" si="0"/>
        <v>0</v>
      </c>
    </row>
    <row r="26" spans="1:9">
      <c r="A26" s="8" t="s">
        <v>60</v>
      </c>
      <c r="E26" s="1">
        <v>0</v>
      </c>
      <c r="G26" s="1">
        <f t="shared" si="0"/>
        <v>0</v>
      </c>
      <c r="I26" t="s">
        <v>79</v>
      </c>
    </row>
    <row r="27" spans="1:9">
      <c r="A27" s="8" t="s">
        <v>61</v>
      </c>
      <c r="E27" s="1">
        <v>100</v>
      </c>
      <c r="G27" s="1">
        <f t="shared" si="0"/>
        <v>-100</v>
      </c>
      <c r="I27" s="12"/>
    </row>
    <row r="28" spans="1:9">
      <c r="A28" s="8" t="s">
        <v>62</v>
      </c>
      <c r="E28" s="1">
        <v>250</v>
      </c>
      <c r="G28" s="1">
        <f t="shared" si="0"/>
        <v>-250</v>
      </c>
    </row>
    <row r="29" spans="1:9">
      <c r="A29" s="8" t="s">
        <v>45</v>
      </c>
      <c r="E29" s="9">
        <v>0</v>
      </c>
      <c r="G29" s="1">
        <f t="shared" si="0"/>
        <v>0</v>
      </c>
      <c r="I29" t="s">
        <v>95</v>
      </c>
    </row>
    <row r="30" spans="1:9">
      <c r="A30" s="8" t="s">
        <v>46</v>
      </c>
      <c r="E30" s="1">
        <v>250</v>
      </c>
      <c r="G30" s="1">
        <f t="shared" si="0"/>
        <v>-250</v>
      </c>
    </row>
    <row r="31" spans="1:9">
      <c r="A31" s="8" t="s">
        <v>47</v>
      </c>
      <c r="E31" s="1">
        <v>1285</v>
      </c>
      <c r="G31" s="1">
        <f t="shared" si="0"/>
        <v>-1285</v>
      </c>
      <c r="I31" t="s">
        <v>96</v>
      </c>
    </row>
    <row r="32" spans="1:9">
      <c r="A32" s="8" t="s">
        <v>48</v>
      </c>
      <c r="E32" s="1">
        <v>375</v>
      </c>
      <c r="G32" s="1">
        <f t="shared" si="0"/>
        <v>-375</v>
      </c>
    </row>
    <row r="33" spans="1:10">
      <c r="A33" s="7"/>
      <c r="G33" s="1">
        <f t="shared" si="0"/>
        <v>0</v>
      </c>
    </row>
    <row r="34" spans="1:10" hidden="1">
      <c r="A34" s="7"/>
      <c r="G34" s="1">
        <f t="shared" si="0"/>
        <v>0</v>
      </c>
    </row>
    <row r="35" spans="1:10" hidden="1">
      <c r="G35" s="1">
        <f t="shared" si="0"/>
        <v>0</v>
      </c>
    </row>
    <row r="36" spans="1:10" hidden="1">
      <c r="G36" s="1">
        <f t="shared" si="0"/>
        <v>0</v>
      </c>
    </row>
    <row r="37" spans="1:10" hidden="1">
      <c r="G37" s="1">
        <f t="shared" si="0"/>
        <v>0</v>
      </c>
    </row>
    <row r="38" spans="1:10" hidden="1">
      <c r="G38" s="1">
        <f t="shared" si="0"/>
        <v>0</v>
      </c>
    </row>
    <row r="39" spans="1:10">
      <c r="G39" s="1">
        <f t="shared" si="0"/>
        <v>0</v>
      </c>
    </row>
    <row r="40" spans="1:10" ht="5.0999999999999996" customHeight="1"/>
    <row r="41" spans="1:10">
      <c r="A41" s="6" t="s">
        <v>7</v>
      </c>
      <c r="C41" s="4">
        <f>SUM(C5:C40)</f>
        <v>12840</v>
      </c>
      <c r="D41" s="3"/>
      <c r="E41" s="4">
        <f>SUM(E5:E40)</f>
        <v>12345</v>
      </c>
      <c r="F41" s="3"/>
      <c r="G41" s="4">
        <f>C41-E41</f>
        <v>495</v>
      </c>
    </row>
    <row r="42" spans="1:10" ht="5.0999999999999996" customHeight="1"/>
    <row r="43" spans="1:10" s="3" customFormat="1">
      <c r="A43" s="19" t="s">
        <v>27</v>
      </c>
      <c r="C43" s="4" t="s">
        <v>1</v>
      </c>
      <c r="E43" s="4" t="s">
        <v>2</v>
      </c>
      <c r="G43" s="4" t="s">
        <v>3</v>
      </c>
      <c r="I43" s="19" t="s">
        <v>4</v>
      </c>
      <c r="J43" s="19"/>
    </row>
    <row r="44" spans="1:10" ht="5.0999999999999996" customHeight="1"/>
    <row r="45" spans="1:10">
      <c r="A45" t="s">
        <v>104</v>
      </c>
      <c r="C45" s="9">
        <v>744</v>
      </c>
      <c r="G45" s="1">
        <f t="shared" ref="G45:G67" si="1">C45-E45</f>
        <v>744</v>
      </c>
    </row>
    <row r="46" spans="1:10">
      <c r="A46" t="s">
        <v>42</v>
      </c>
      <c r="G46" s="1">
        <f t="shared" si="1"/>
        <v>0</v>
      </c>
    </row>
    <row r="47" spans="1:10">
      <c r="G47" s="1">
        <f t="shared" si="1"/>
        <v>0</v>
      </c>
    </row>
    <row r="48" spans="1:10">
      <c r="A48" t="s">
        <v>40</v>
      </c>
      <c r="C48" s="1">
        <v>88</v>
      </c>
      <c r="E48" s="1">
        <v>87.96</v>
      </c>
      <c r="G48" s="1">
        <f t="shared" si="1"/>
        <v>4.0000000000006253E-2</v>
      </c>
    </row>
    <row r="49" spans="1:7">
      <c r="A49" t="s">
        <v>41</v>
      </c>
      <c r="G49" s="1">
        <f t="shared" si="1"/>
        <v>0</v>
      </c>
    </row>
    <row r="50" spans="1:7">
      <c r="G50" s="1">
        <f t="shared" si="1"/>
        <v>0</v>
      </c>
    </row>
    <row r="51" spans="1:7" hidden="1">
      <c r="G51" s="1">
        <f t="shared" si="1"/>
        <v>0</v>
      </c>
    </row>
    <row r="52" spans="1:7" hidden="1">
      <c r="A52" s="7"/>
      <c r="G52" s="1">
        <f t="shared" si="1"/>
        <v>0</v>
      </c>
    </row>
    <row r="53" spans="1:7" hidden="1">
      <c r="G53" s="1">
        <f t="shared" si="1"/>
        <v>0</v>
      </c>
    </row>
    <row r="54" spans="1:7" hidden="1">
      <c r="G54" s="1">
        <f t="shared" si="1"/>
        <v>0</v>
      </c>
    </row>
    <row r="55" spans="1:7" hidden="1">
      <c r="G55" s="1">
        <f t="shared" si="1"/>
        <v>0</v>
      </c>
    </row>
    <row r="56" spans="1:7" hidden="1">
      <c r="G56" s="1">
        <f t="shared" si="1"/>
        <v>0</v>
      </c>
    </row>
    <row r="57" spans="1:7" hidden="1">
      <c r="G57" s="1">
        <f t="shared" si="1"/>
        <v>0</v>
      </c>
    </row>
    <row r="58" spans="1:7" hidden="1">
      <c r="G58" s="1">
        <f t="shared" si="1"/>
        <v>0</v>
      </c>
    </row>
    <row r="59" spans="1:7" hidden="1">
      <c r="G59" s="1">
        <f t="shared" si="1"/>
        <v>0</v>
      </c>
    </row>
    <row r="60" spans="1:7" hidden="1">
      <c r="G60" s="1">
        <f t="shared" si="1"/>
        <v>0</v>
      </c>
    </row>
    <row r="61" spans="1:7" hidden="1">
      <c r="G61" s="1">
        <f t="shared" si="1"/>
        <v>0</v>
      </c>
    </row>
    <row r="62" spans="1:7" hidden="1">
      <c r="G62" s="1">
        <f t="shared" si="1"/>
        <v>0</v>
      </c>
    </row>
    <row r="63" spans="1:7" hidden="1">
      <c r="G63" s="1">
        <f t="shared" si="1"/>
        <v>0</v>
      </c>
    </row>
    <row r="64" spans="1:7" hidden="1">
      <c r="G64" s="1">
        <f t="shared" si="1"/>
        <v>0</v>
      </c>
    </row>
    <row r="65" spans="1:9" hidden="1">
      <c r="G65" s="1">
        <f t="shared" si="1"/>
        <v>0</v>
      </c>
    </row>
    <row r="66" spans="1:9" hidden="1">
      <c r="G66" s="1">
        <f t="shared" si="1"/>
        <v>0</v>
      </c>
    </row>
    <row r="67" spans="1:9">
      <c r="G67" s="1">
        <f t="shared" si="1"/>
        <v>0</v>
      </c>
    </row>
    <row r="68" spans="1:9" ht="5.0999999999999996" customHeight="1"/>
    <row r="69" spans="1:9">
      <c r="A69" s="6" t="s">
        <v>7</v>
      </c>
      <c r="C69" s="4">
        <f>SUM(C45:C68)</f>
        <v>832</v>
      </c>
      <c r="D69" s="3"/>
      <c r="E69" s="4">
        <f>SUM(E45:E68)</f>
        <v>87.96</v>
      </c>
      <c r="F69" s="3"/>
      <c r="G69" s="4">
        <f>C69-E69</f>
        <v>744.04</v>
      </c>
    </row>
    <row r="70" spans="1:9" ht="5.0999999999999996" customHeight="1"/>
    <row r="71" spans="1:9">
      <c r="A71" s="19" t="s">
        <v>6</v>
      </c>
    </row>
    <row r="72" spans="1:9" ht="5.0999999999999996" customHeight="1">
      <c r="A72" s="19"/>
    </row>
    <row r="73" spans="1:9">
      <c r="A73" t="s">
        <v>14</v>
      </c>
      <c r="C73" s="1">
        <v>300</v>
      </c>
      <c r="E73" s="1">
        <v>300</v>
      </c>
      <c r="G73" s="1">
        <f t="shared" ref="G73:G89" si="2">C73-E73</f>
        <v>0</v>
      </c>
    </row>
    <row r="74" spans="1:9">
      <c r="A74" t="s">
        <v>15</v>
      </c>
      <c r="C74" s="1">
        <v>530</v>
      </c>
      <c r="E74" s="1">
        <v>530</v>
      </c>
      <c r="G74" s="1">
        <f t="shared" si="2"/>
        <v>0</v>
      </c>
    </row>
    <row r="75" spans="1:9">
      <c r="A75" t="s">
        <v>17</v>
      </c>
      <c r="G75" s="1">
        <f t="shared" si="2"/>
        <v>0</v>
      </c>
    </row>
    <row r="76" spans="1:9">
      <c r="A76" t="s">
        <v>18</v>
      </c>
      <c r="C76" s="9">
        <v>370</v>
      </c>
      <c r="D76" s="12"/>
      <c r="E76" s="9">
        <v>370</v>
      </c>
      <c r="G76" s="1">
        <f t="shared" si="2"/>
        <v>0</v>
      </c>
      <c r="I76" t="s">
        <v>97</v>
      </c>
    </row>
    <row r="77" spans="1:9">
      <c r="A77" t="s">
        <v>19</v>
      </c>
      <c r="C77" s="1">
        <v>600</v>
      </c>
      <c r="E77" s="1">
        <v>600</v>
      </c>
      <c r="G77" s="1">
        <f t="shared" si="2"/>
        <v>0</v>
      </c>
    </row>
    <row r="78" spans="1:9">
      <c r="A78" t="s">
        <v>20</v>
      </c>
      <c r="C78" s="15"/>
      <c r="G78" s="1">
        <f t="shared" si="2"/>
        <v>0</v>
      </c>
    </row>
    <row r="79" spans="1:9">
      <c r="A79" t="s">
        <v>21</v>
      </c>
      <c r="G79" s="1">
        <f t="shared" si="2"/>
        <v>0</v>
      </c>
    </row>
    <row r="80" spans="1:9">
      <c r="A80" t="s">
        <v>22</v>
      </c>
      <c r="G80" s="1">
        <f t="shared" si="2"/>
        <v>0</v>
      </c>
    </row>
    <row r="81" spans="1:7">
      <c r="A81" t="s">
        <v>66</v>
      </c>
      <c r="C81" s="15"/>
      <c r="D81" s="16"/>
      <c r="E81" s="15"/>
      <c r="G81" s="1">
        <f t="shared" si="2"/>
        <v>0</v>
      </c>
    </row>
    <row r="82" spans="1:7">
      <c r="G82" s="1">
        <f t="shared" si="2"/>
        <v>0</v>
      </c>
    </row>
    <row r="83" spans="1:7" hidden="1">
      <c r="G83" s="1">
        <f t="shared" si="2"/>
        <v>0</v>
      </c>
    </row>
    <row r="84" spans="1:7" hidden="1">
      <c r="G84" s="1">
        <f t="shared" si="2"/>
        <v>0</v>
      </c>
    </row>
    <row r="85" spans="1:7" hidden="1">
      <c r="G85" s="1">
        <f t="shared" si="2"/>
        <v>0</v>
      </c>
    </row>
    <row r="86" spans="1:7" hidden="1">
      <c r="G86" s="1">
        <f t="shared" si="2"/>
        <v>0</v>
      </c>
    </row>
    <row r="87" spans="1:7" hidden="1">
      <c r="G87" s="1">
        <f t="shared" si="2"/>
        <v>0</v>
      </c>
    </row>
    <row r="88" spans="1:7" hidden="1">
      <c r="A88" s="19"/>
      <c r="G88" s="1">
        <f t="shared" si="2"/>
        <v>0</v>
      </c>
    </row>
    <row r="89" spans="1:7">
      <c r="G89" s="1">
        <f t="shared" si="2"/>
        <v>0</v>
      </c>
    </row>
    <row r="90" spans="1:7" ht="5.0999999999999996" customHeight="1"/>
    <row r="91" spans="1:7">
      <c r="A91" s="6" t="s">
        <v>7</v>
      </c>
      <c r="C91" s="4">
        <f>SUM(C73:C90)</f>
        <v>1800</v>
      </c>
      <c r="D91" s="3"/>
      <c r="E91" s="4">
        <f>SUM(E73:E90)</f>
        <v>1800</v>
      </c>
      <c r="F91" s="3"/>
      <c r="G91" s="4">
        <f>C91-E91</f>
        <v>0</v>
      </c>
    </row>
    <row r="92" spans="1:7" ht="5.0999999999999996" customHeight="1"/>
    <row r="93" spans="1:7">
      <c r="A93" s="19" t="s">
        <v>5</v>
      </c>
    </row>
    <row r="94" spans="1:7" ht="5.0999999999999996" customHeight="1"/>
    <row r="95" spans="1:7">
      <c r="A95" t="s">
        <v>23</v>
      </c>
      <c r="G95" s="1">
        <f t="shared" ref="G95:G136" si="3">C95-E95</f>
        <v>0</v>
      </c>
    </row>
    <row r="96" spans="1:7">
      <c r="A96" t="s">
        <v>105</v>
      </c>
      <c r="C96" s="1">
        <v>500</v>
      </c>
      <c r="G96" s="1">
        <f t="shared" si="3"/>
        <v>500</v>
      </c>
    </row>
    <row r="97" spans="1:9">
      <c r="A97" s="5" t="s">
        <v>49</v>
      </c>
      <c r="E97" s="1">
        <v>140</v>
      </c>
      <c r="G97" s="1">
        <f t="shared" si="3"/>
        <v>-140</v>
      </c>
    </row>
    <row r="98" spans="1:9" s="18" customFormat="1">
      <c r="A98" s="5" t="s">
        <v>50</v>
      </c>
      <c r="B98"/>
      <c r="C98" s="1"/>
      <c r="D98"/>
      <c r="E98" s="1">
        <v>435</v>
      </c>
      <c r="F98"/>
      <c r="G98" s="1">
        <f t="shared" si="3"/>
        <v>-435</v>
      </c>
      <c r="H98"/>
      <c r="I98"/>
    </row>
    <row r="99" spans="1:9" s="18" customFormat="1">
      <c r="A99" s="5" t="s">
        <v>51</v>
      </c>
      <c r="B99"/>
      <c r="C99" s="15">
        <v>300</v>
      </c>
      <c r="D99"/>
      <c r="E99" s="9">
        <v>749</v>
      </c>
      <c r="F99"/>
      <c r="G99" s="1">
        <f t="shared" si="3"/>
        <v>-449</v>
      </c>
      <c r="H99"/>
      <c r="I99" t="s">
        <v>103</v>
      </c>
    </row>
    <row r="100" spans="1:9" s="18" customFormat="1">
      <c r="A100" s="17" t="s">
        <v>98</v>
      </c>
      <c r="B100" s="12"/>
      <c r="C100" s="9"/>
      <c r="D100" s="12"/>
      <c r="E100" s="9">
        <v>140</v>
      </c>
      <c r="F100" s="12"/>
      <c r="G100" s="9">
        <f t="shared" si="3"/>
        <v>-140</v>
      </c>
      <c r="H100"/>
      <c r="I100" t="s">
        <v>99</v>
      </c>
    </row>
    <row r="101" spans="1:9" s="18" customFormat="1">
      <c r="A101" s="5" t="s">
        <v>52</v>
      </c>
      <c r="B101"/>
      <c r="C101" s="1"/>
      <c r="D101"/>
      <c r="E101" s="1">
        <v>435</v>
      </c>
      <c r="F101"/>
      <c r="G101" s="1">
        <f t="shared" si="3"/>
        <v>-435</v>
      </c>
      <c r="H101"/>
      <c r="I101"/>
    </row>
    <row r="102" spans="1:9" s="18" customFormat="1" ht="5.0999999999999996" customHeight="1">
      <c r="A102" s="5"/>
      <c r="B102"/>
      <c r="C102" s="1"/>
      <c r="D102"/>
      <c r="E102" s="1"/>
      <c r="F102"/>
      <c r="G102" s="1"/>
      <c r="H102"/>
      <c r="I102"/>
    </row>
    <row r="103" spans="1:9" s="18" customFormat="1">
      <c r="A103" s="6" t="s">
        <v>63</v>
      </c>
      <c r="B103"/>
      <c r="C103" s="1"/>
      <c r="D103"/>
      <c r="E103" s="1"/>
      <c r="F103"/>
      <c r="G103" s="4">
        <f>SUM(G95:G102)</f>
        <v>-1099</v>
      </c>
      <c r="H103"/>
      <c r="I103"/>
    </row>
    <row r="104" spans="1:9" s="18" customFormat="1" ht="5.0999999999999996" customHeight="1">
      <c r="A104"/>
      <c r="B104"/>
      <c r="C104" s="1"/>
      <c r="D104"/>
      <c r="E104" s="1"/>
      <c r="F104"/>
      <c r="G104" s="1"/>
      <c r="H104"/>
      <c r="I104"/>
    </row>
    <row r="105" spans="1:9" s="18" customFormat="1">
      <c r="A105" t="s">
        <v>24</v>
      </c>
      <c r="B105"/>
      <c r="C105" s="1"/>
      <c r="D105"/>
      <c r="E105" s="1"/>
      <c r="F105"/>
      <c r="G105" s="1">
        <f t="shared" si="3"/>
        <v>0</v>
      </c>
      <c r="H105"/>
      <c r="I105"/>
    </row>
    <row r="106" spans="1:9" s="18" customFormat="1">
      <c r="A106" t="s">
        <v>105</v>
      </c>
      <c r="B106"/>
      <c r="C106" s="1">
        <v>750</v>
      </c>
      <c r="D106"/>
      <c r="E106" s="1"/>
      <c r="F106"/>
      <c r="G106" s="1">
        <f t="shared" si="3"/>
        <v>750</v>
      </c>
      <c r="H106"/>
      <c r="I106"/>
    </row>
    <row r="107" spans="1:9" s="18" customFormat="1">
      <c r="A107" s="5" t="s">
        <v>53</v>
      </c>
      <c r="B107"/>
      <c r="C107" s="1"/>
      <c r="D107"/>
      <c r="E107" s="1">
        <v>100</v>
      </c>
      <c r="F107"/>
      <c r="G107" s="1">
        <f t="shared" si="3"/>
        <v>-100</v>
      </c>
      <c r="H107"/>
      <c r="I107"/>
    </row>
    <row r="108" spans="1:9" s="18" customFormat="1">
      <c r="A108" s="5" t="s">
        <v>54</v>
      </c>
      <c r="B108"/>
      <c r="C108" s="1"/>
      <c r="D108"/>
      <c r="E108" s="1"/>
      <c r="F108"/>
      <c r="G108" s="1">
        <f t="shared" si="3"/>
        <v>0</v>
      </c>
      <c r="H108"/>
      <c r="I108"/>
    </row>
    <row r="109" spans="1:9" s="18" customFormat="1">
      <c r="A109" s="5" t="s">
        <v>107</v>
      </c>
      <c r="B109"/>
      <c r="C109" s="1"/>
      <c r="D109"/>
      <c r="E109" s="9">
        <v>650</v>
      </c>
      <c r="F109"/>
      <c r="G109" s="1">
        <f t="shared" si="3"/>
        <v>-650</v>
      </c>
      <c r="H109"/>
      <c r="I109" t="s">
        <v>100</v>
      </c>
    </row>
    <row r="110" spans="1:9" s="18" customFormat="1" ht="5.0999999999999996" customHeight="1">
      <c r="A110" s="5"/>
      <c r="B110"/>
      <c r="C110" s="1"/>
      <c r="D110"/>
      <c r="E110" s="1"/>
      <c r="F110"/>
      <c r="G110" s="1"/>
      <c r="H110"/>
      <c r="I110"/>
    </row>
    <row r="111" spans="1:9" s="18" customFormat="1">
      <c r="A111" s="6" t="s">
        <v>64</v>
      </c>
      <c r="B111"/>
      <c r="C111" s="1"/>
      <c r="D111"/>
      <c r="E111" s="1"/>
      <c r="F111"/>
      <c r="G111" s="4">
        <f>SUM(G105:G110)</f>
        <v>0</v>
      </c>
      <c r="H111"/>
      <c r="I111"/>
    </row>
    <row r="112" spans="1:9" s="18" customFormat="1" ht="5.0999999999999996" customHeight="1">
      <c r="A112"/>
      <c r="B112"/>
      <c r="C112" s="1"/>
      <c r="D112"/>
      <c r="E112" s="1"/>
      <c r="F112"/>
      <c r="G112" s="1"/>
      <c r="H112"/>
      <c r="I112"/>
    </row>
    <row r="113" spans="1:9" s="18" customFormat="1">
      <c r="A113" t="s">
        <v>25</v>
      </c>
      <c r="B113"/>
      <c r="C113" s="1"/>
      <c r="D113"/>
      <c r="E113" s="1"/>
      <c r="F113"/>
      <c r="G113" s="1">
        <f t="shared" si="3"/>
        <v>0</v>
      </c>
      <c r="H113"/>
      <c r="I113"/>
    </row>
    <row r="114" spans="1:9" s="18" customFormat="1">
      <c r="A114" t="s">
        <v>105</v>
      </c>
      <c r="B114"/>
      <c r="C114" s="1">
        <v>420</v>
      </c>
      <c r="D114"/>
      <c r="E114" s="1"/>
      <c r="F114"/>
      <c r="G114" s="1">
        <f t="shared" si="3"/>
        <v>420</v>
      </c>
      <c r="H114"/>
      <c r="I114"/>
    </row>
    <row r="115" spans="1:9" s="18" customFormat="1">
      <c r="A115" s="5" t="s">
        <v>55</v>
      </c>
      <c r="B115"/>
      <c r="C115" s="1"/>
      <c r="D115"/>
      <c r="E115" s="1">
        <v>100</v>
      </c>
      <c r="F115"/>
      <c r="G115" s="1">
        <f t="shared" si="3"/>
        <v>-100</v>
      </c>
      <c r="H115"/>
      <c r="I115"/>
    </row>
    <row r="116" spans="1:9" s="18" customFormat="1">
      <c r="A116" s="5" t="s">
        <v>108</v>
      </c>
      <c r="B116"/>
      <c r="C116" s="1"/>
      <c r="D116"/>
      <c r="E116" s="1"/>
      <c r="F116"/>
      <c r="G116" s="1">
        <f t="shared" si="3"/>
        <v>0</v>
      </c>
      <c r="H116"/>
      <c r="I116"/>
    </row>
    <row r="117" spans="1:9" s="18" customFormat="1">
      <c r="A117" s="5" t="s">
        <v>107</v>
      </c>
      <c r="B117"/>
      <c r="C117" s="1"/>
      <c r="D117"/>
      <c r="E117" s="9">
        <v>320</v>
      </c>
      <c r="F117"/>
      <c r="G117" s="1">
        <f t="shared" si="3"/>
        <v>-320</v>
      </c>
      <c r="H117"/>
      <c r="I117" t="s">
        <v>78</v>
      </c>
    </row>
    <row r="118" spans="1:9" s="18" customFormat="1" ht="5.0999999999999996" customHeight="1">
      <c r="A118" s="5"/>
      <c r="B118"/>
      <c r="C118" s="1"/>
      <c r="D118"/>
      <c r="E118" s="1"/>
      <c r="F118"/>
      <c r="G118" s="1"/>
      <c r="H118"/>
      <c r="I118"/>
    </row>
    <row r="119" spans="1:9" s="18" customFormat="1">
      <c r="A119" s="6" t="s">
        <v>65</v>
      </c>
      <c r="B119"/>
      <c r="C119" s="1"/>
      <c r="D119"/>
      <c r="E119" s="1"/>
      <c r="F119"/>
      <c r="G119" s="4">
        <f>SUM(G113:G118)</f>
        <v>0</v>
      </c>
      <c r="H119"/>
      <c r="I119"/>
    </row>
    <row r="120" spans="1:9" s="18" customFormat="1" ht="5.0999999999999996" customHeight="1">
      <c r="A120"/>
      <c r="B120"/>
      <c r="C120" s="1"/>
      <c r="D120"/>
      <c r="E120" s="1"/>
      <c r="F120"/>
      <c r="G120" s="1"/>
      <c r="H120"/>
      <c r="I120"/>
    </row>
    <row r="121" spans="1:9" s="18" customFormat="1">
      <c r="A121" t="s">
        <v>26</v>
      </c>
      <c r="B121"/>
      <c r="C121" s="1">
        <v>100</v>
      </c>
      <c r="D121"/>
      <c r="E121" s="1">
        <v>100</v>
      </c>
      <c r="F121"/>
      <c r="G121" s="1">
        <f t="shared" si="3"/>
        <v>0</v>
      </c>
      <c r="H121"/>
      <c r="I121"/>
    </row>
    <row r="122" spans="1:9" s="18" customFormat="1">
      <c r="A122" t="s">
        <v>35</v>
      </c>
      <c r="B122"/>
      <c r="C122" s="1"/>
      <c r="D122"/>
      <c r="E122" s="1"/>
      <c r="F122"/>
      <c r="G122" s="1">
        <f t="shared" si="3"/>
        <v>0</v>
      </c>
      <c r="H122"/>
      <c r="I122"/>
    </row>
    <row r="123" spans="1:9" s="18" customFormat="1">
      <c r="A123" t="s">
        <v>110</v>
      </c>
      <c r="B123"/>
      <c r="C123" s="1">
        <v>75</v>
      </c>
      <c r="D123"/>
      <c r="E123" s="9">
        <v>75</v>
      </c>
      <c r="F123"/>
      <c r="G123" s="1">
        <f t="shared" si="3"/>
        <v>0</v>
      </c>
      <c r="H123"/>
      <c r="I123" t="s">
        <v>101</v>
      </c>
    </row>
    <row r="124" spans="1:9" s="18" customFormat="1">
      <c r="A124" t="s">
        <v>109</v>
      </c>
      <c r="B124"/>
      <c r="C124" s="1">
        <v>75</v>
      </c>
      <c r="D124"/>
      <c r="E124" s="1">
        <v>75</v>
      </c>
      <c r="F124"/>
      <c r="G124" s="1">
        <f t="shared" si="3"/>
        <v>0</v>
      </c>
      <c r="H124"/>
      <c r="I124" t="s">
        <v>111</v>
      </c>
    </row>
    <row r="125" spans="1:9" s="18" customFormat="1" hidden="1">
      <c r="A125"/>
      <c r="B125"/>
      <c r="C125" s="1"/>
      <c r="D125"/>
      <c r="E125" s="1"/>
      <c r="F125"/>
      <c r="G125" s="1">
        <f t="shared" si="3"/>
        <v>0</v>
      </c>
      <c r="H125"/>
      <c r="I125"/>
    </row>
    <row r="126" spans="1:9" s="18" customFormat="1" hidden="1">
      <c r="A126"/>
      <c r="B126"/>
      <c r="C126" s="1"/>
      <c r="D126"/>
      <c r="E126" s="1"/>
      <c r="F126"/>
      <c r="G126" s="1">
        <f t="shared" si="3"/>
        <v>0</v>
      </c>
      <c r="H126"/>
      <c r="I126"/>
    </row>
    <row r="127" spans="1:9" s="18" customFormat="1" hidden="1">
      <c r="A127"/>
      <c r="B127"/>
      <c r="C127" s="1"/>
      <c r="D127"/>
      <c r="E127" s="1"/>
      <c r="F127"/>
      <c r="G127" s="1">
        <f t="shared" si="3"/>
        <v>0</v>
      </c>
      <c r="H127"/>
      <c r="I127"/>
    </row>
    <row r="128" spans="1:9" s="18" customFormat="1" hidden="1">
      <c r="A128"/>
      <c r="B128"/>
      <c r="C128" s="1"/>
      <c r="D128"/>
      <c r="E128" s="1"/>
      <c r="F128"/>
      <c r="G128" s="1">
        <f t="shared" si="3"/>
        <v>0</v>
      </c>
      <c r="H128"/>
      <c r="I128"/>
    </row>
    <row r="129" spans="1:9" s="18" customFormat="1" hidden="1">
      <c r="A129"/>
      <c r="B129"/>
      <c r="C129" s="1"/>
      <c r="D129"/>
      <c r="E129" s="1"/>
      <c r="F129"/>
      <c r="G129" s="1">
        <f t="shared" si="3"/>
        <v>0</v>
      </c>
      <c r="H129"/>
      <c r="I129"/>
    </row>
    <row r="130" spans="1:9" s="18" customFormat="1" hidden="1">
      <c r="A130"/>
      <c r="B130"/>
      <c r="C130" s="1"/>
      <c r="D130"/>
      <c r="E130" s="1"/>
      <c r="F130"/>
      <c r="G130" s="1">
        <f t="shared" si="3"/>
        <v>0</v>
      </c>
      <c r="H130"/>
      <c r="I130"/>
    </row>
    <row r="131" spans="1:9" s="18" customFormat="1" hidden="1">
      <c r="A131"/>
      <c r="B131"/>
      <c r="C131" s="1"/>
      <c r="D131"/>
      <c r="E131" s="1"/>
      <c r="F131"/>
      <c r="G131" s="1">
        <f t="shared" si="3"/>
        <v>0</v>
      </c>
      <c r="H131"/>
      <c r="I131"/>
    </row>
    <row r="132" spans="1:9" s="18" customFormat="1" hidden="1">
      <c r="A132"/>
      <c r="B132"/>
      <c r="C132" s="1"/>
      <c r="D132"/>
      <c r="E132" s="1"/>
      <c r="F132"/>
      <c r="G132" s="1">
        <f t="shared" si="3"/>
        <v>0</v>
      </c>
      <c r="H132"/>
      <c r="I132"/>
    </row>
    <row r="133" spans="1:9" s="18" customFormat="1" hidden="1">
      <c r="A133"/>
      <c r="B133"/>
      <c r="C133" s="1"/>
      <c r="D133"/>
      <c r="E133" s="1"/>
      <c r="F133"/>
      <c r="G133" s="1">
        <f t="shared" si="3"/>
        <v>0</v>
      </c>
      <c r="H133"/>
      <c r="I133"/>
    </row>
    <row r="134" spans="1:9" hidden="1">
      <c r="G134" s="1">
        <f t="shared" si="3"/>
        <v>0</v>
      </c>
    </row>
    <row r="135" spans="1:9" hidden="1">
      <c r="G135" s="1">
        <f t="shared" si="3"/>
        <v>0</v>
      </c>
    </row>
    <row r="136" spans="1:9">
      <c r="G136" s="1">
        <f t="shared" si="3"/>
        <v>0</v>
      </c>
    </row>
    <row r="137" spans="1:9" ht="5.0999999999999996" customHeight="1"/>
    <row r="138" spans="1:9">
      <c r="A138" s="6" t="s">
        <v>7</v>
      </c>
      <c r="C138" s="4">
        <f>SUM(C95:C137)</f>
        <v>2220</v>
      </c>
      <c r="D138" s="3"/>
      <c r="E138" s="4">
        <f>SUM(E95:E137)</f>
        <v>3319</v>
      </c>
      <c r="F138" s="3"/>
      <c r="G138" s="4">
        <f>C138-E138</f>
        <v>-1099</v>
      </c>
    </row>
    <row r="139" spans="1:9" ht="5.0999999999999996" customHeight="1"/>
    <row r="142" spans="1:9" ht="5.0999999999999996" customHeight="1"/>
    <row r="143" spans="1:9">
      <c r="A143" s="6" t="s">
        <v>13</v>
      </c>
      <c r="C143" s="4">
        <f>C41+C69+C91+C138</f>
        <v>17692</v>
      </c>
      <c r="D143" s="3"/>
      <c r="E143" s="4">
        <f>E41+E69+E91+E138</f>
        <v>17551.96</v>
      </c>
      <c r="F143" s="3"/>
      <c r="G143" s="4">
        <f>C143-E143</f>
        <v>140.04000000000087</v>
      </c>
    </row>
    <row r="144" spans="1:9" ht="5.0999999999999996" customHeight="1"/>
  </sheetData>
  <mergeCells count="1">
    <mergeCell ref="A1:I1"/>
  </mergeCells>
  <printOptions gridLines="1"/>
  <pageMargins left="0.5" right="0.5" top="0.5" bottom="0.5" header="0.3" footer="0.3"/>
  <pageSetup scale="1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opLeftCell="A19" workbookViewId="0">
      <selection activeCell="E14" sqref="E14"/>
    </sheetView>
  </sheetViews>
  <sheetFormatPr defaultRowHeight="15"/>
  <cols>
    <col min="1" max="1" width="38.140625" customWidth="1"/>
    <col min="2" max="2" width="1.7109375" customWidth="1"/>
    <col min="3" max="3" width="11.5703125" style="1" bestFit="1" customWidth="1"/>
    <col min="4" max="4" width="1.7109375" customWidth="1"/>
    <col min="5" max="5" width="11.5703125" style="1" bestFit="1" customWidth="1"/>
    <col min="6" max="6" width="1.7109375" customWidth="1"/>
    <col min="7" max="7" width="12.28515625" style="1" bestFit="1" customWidth="1"/>
    <col min="8" max="8" width="1.7109375" customWidth="1"/>
    <col min="9" max="9" width="45.42578125" customWidth="1"/>
  </cols>
  <sheetData>
    <row r="1" spans="1:9" ht="18.75">
      <c r="A1" s="30">
        <v>2016</v>
      </c>
      <c r="B1" s="30"/>
      <c r="C1" s="30"/>
      <c r="D1" s="30"/>
      <c r="E1" s="30"/>
      <c r="F1" s="30"/>
      <c r="G1" s="30"/>
      <c r="H1" s="30"/>
      <c r="I1" s="30"/>
    </row>
    <row r="2" spans="1:9" ht="5.0999999999999996" customHeight="1"/>
    <row r="3" spans="1:9" s="3" customFormat="1">
      <c r="A3" s="2" t="s">
        <v>0</v>
      </c>
      <c r="C3" s="4" t="s">
        <v>1</v>
      </c>
      <c r="E3" s="4" t="s">
        <v>2</v>
      </c>
      <c r="G3" s="4" t="s">
        <v>3</v>
      </c>
      <c r="I3" s="2" t="s">
        <v>4</v>
      </c>
    </row>
    <row r="4" spans="1:9" ht="5.0999999999999996" customHeight="1"/>
    <row r="5" spans="1:9">
      <c r="A5" t="s">
        <v>8</v>
      </c>
      <c r="C5" s="1">
        <v>12785</v>
      </c>
      <c r="G5" s="1">
        <f>C5-E5</f>
        <v>12785</v>
      </c>
    </row>
    <row r="6" spans="1:9">
      <c r="A6" t="s">
        <v>10</v>
      </c>
      <c r="C6" s="1">
        <v>225</v>
      </c>
      <c r="G6" s="1">
        <f t="shared" ref="G6:G39" si="0">C6-E6</f>
        <v>225</v>
      </c>
    </row>
    <row r="7" spans="1:9">
      <c r="A7" t="s">
        <v>11</v>
      </c>
      <c r="G7" s="1">
        <f t="shared" si="0"/>
        <v>0</v>
      </c>
    </row>
    <row r="8" spans="1:9">
      <c r="A8" t="s">
        <v>12</v>
      </c>
      <c r="G8" s="1">
        <f t="shared" si="0"/>
        <v>0</v>
      </c>
    </row>
    <row r="9" spans="1:9">
      <c r="A9" t="s">
        <v>9</v>
      </c>
      <c r="C9" s="1">
        <v>91</v>
      </c>
      <c r="G9" s="1">
        <f t="shared" si="0"/>
        <v>91</v>
      </c>
    </row>
    <row r="10" spans="1:9">
      <c r="A10" t="s">
        <v>29</v>
      </c>
      <c r="G10" s="1">
        <f t="shared" si="0"/>
        <v>0</v>
      </c>
    </row>
    <row r="11" spans="1:9">
      <c r="G11" s="1">
        <f t="shared" si="0"/>
        <v>0</v>
      </c>
    </row>
    <row r="12" spans="1:9">
      <c r="A12" s="8" t="s">
        <v>30</v>
      </c>
      <c r="G12" s="1">
        <f t="shared" si="0"/>
        <v>0</v>
      </c>
    </row>
    <row r="13" spans="1:9">
      <c r="A13" s="8" t="s">
        <v>31</v>
      </c>
      <c r="E13" s="1">
        <v>30</v>
      </c>
      <c r="G13" s="1">
        <f t="shared" si="0"/>
        <v>-30</v>
      </c>
    </row>
    <row r="14" spans="1:9">
      <c r="A14" s="8" t="s">
        <v>32</v>
      </c>
      <c r="E14" s="1">
        <v>3475</v>
      </c>
      <c r="G14" s="1">
        <f t="shared" si="0"/>
        <v>-3475</v>
      </c>
    </row>
    <row r="15" spans="1:9">
      <c r="A15" s="8" t="s">
        <v>33</v>
      </c>
      <c r="E15" s="1">
        <v>50</v>
      </c>
      <c r="G15" s="1">
        <f t="shared" si="0"/>
        <v>-50</v>
      </c>
    </row>
    <row r="16" spans="1:9">
      <c r="A16" s="8" t="s">
        <v>34</v>
      </c>
      <c r="E16" s="1">
        <v>650</v>
      </c>
      <c r="G16" s="1">
        <f t="shared" si="0"/>
        <v>-650</v>
      </c>
    </row>
    <row r="17" spans="1:7">
      <c r="A17" s="8" t="s">
        <v>36</v>
      </c>
      <c r="E17" s="1">
        <v>100</v>
      </c>
      <c r="G17" s="1">
        <f t="shared" si="0"/>
        <v>-100</v>
      </c>
    </row>
    <row r="18" spans="1:7">
      <c r="A18" s="8" t="s">
        <v>37</v>
      </c>
      <c r="E18" s="1">
        <v>323.49</v>
      </c>
      <c r="G18" s="1">
        <f t="shared" si="0"/>
        <v>-323.49</v>
      </c>
    </row>
    <row r="19" spans="1:7">
      <c r="A19" s="8" t="s">
        <v>38</v>
      </c>
      <c r="E19" s="1">
        <v>5118</v>
      </c>
      <c r="G19" s="1">
        <f t="shared" si="0"/>
        <v>-5118</v>
      </c>
    </row>
    <row r="20" spans="1:7">
      <c r="A20" s="8" t="s">
        <v>39</v>
      </c>
      <c r="E20" s="1">
        <v>25</v>
      </c>
      <c r="G20" s="1">
        <f t="shared" si="0"/>
        <v>-25</v>
      </c>
    </row>
    <row r="21" spans="1:7">
      <c r="A21" s="8" t="s">
        <v>43</v>
      </c>
      <c r="E21" s="1">
        <v>25</v>
      </c>
      <c r="G21" s="1">
        <f t="shared" si="0"/>
        <v>-25</v>
      </c>
    </row>
    <row r="22" spans="1:7">
      <c r="A22" s="8" t="s">
        <v>44</v>
      </c>
      <c r="E22" s="1">
        <v>71.8</v>
      </c>
      <c r="G22" s="1">
        <f t="shared" si="0"/>
        <v>-71.8</v>
      </c>
    </row>
    <row r="23" spans="1:7">
      <c r="A23" s="8" t="s">
        <v>57</v>
      </c>
      <c r="E23" s="1">
        <v>145</v>
      </c>
      <c r="G23" s="1">
        <f t="shared" si="0"/>
        <v>-145</v>
      </c>
    </row>
    <row r="24" spans="1:7">
      <c r="A24" s="8" t="s">
        <v>58</v>
      </c>
      <c r="E24" s="1">
        <v>85.8</v>
      </c>
      <c r="G24" s="1">
        <f t="shared" si="0"/>
        <v>-85.8</v>
      </c>
    </row>
    <row r="25" spans="1:7">
      <c r="A25" s="8" t="s">
        <v>59</v>
      </c>
      <c r="E25" s="1">
        <v>90</v>
      </c>
      <c r="G25" s="1">
        <f t="shared" si="0"/>
        <v>-90</v>
      </c>
    </row>
    <row r="26" spans="1:7">
      <c r="A26" s="8" t="s">
        <v>60</v>
      </c>
      <c r="G26" s="1">
        <f t="shared" si="0"/>
        <v>0</v>
      </c>
    </row>
    <row r="27" spans="1:7">
      <c r="A27" s="8" t="s">
        <v>61</v>
      </c>
      <c r="E27" s="1">
        <v>142.13999999999999</v>
      </c>
      <c r="G27" s="1">
        <f t="shared" si="0"/>
        <v>-142.13999999999999</v>
      </c>
    </row>
    <row r="28" spans="1:7">
      <c r="A28" s="8" t="s">
        <v>62</v>
      </c>
      <c r="E28" s="1">
        <v>210.87</v>
      </c>
      <c r="G28" s="1">
        <f t="shared" si="0"/>
        <v>-210.87</v>
      </c>
    </row>
    <row r="29" spans="1:7">
      <c r="A29" s="8" t="s">
        <v>45</v>
      </c>
      <c r="E29" s="1">
        <v>31.28</v>
      </c>
      <c r="G29" s="1">
        <f t="shared" si="0"/>
        <v>-31.28</v>
      </c>
    </row>
    <row r="30" spans="1:7">
      <c r="A30" s="8" t="s">
        <v>46</v>
      </c>
      <c r="E30" s="1">
        <v>253.01</v>
      </c>
      <c r="G30" s="1">
        <f t="shared" si="0"/>
        <v>-253.01</v>
      </c>
    </row>
    <row r="31" spans="1:7">
      <c r="A31" s="8" t="s">
        <v>47</v>
      </c>
      <c r="E31" s="1">
        <v>788.08</v>
      </c>
      <c r="G31" s="1">
        <f t="shared" si="0"/>
        <v>-788.08</v>
      </c>
    </row>
    <row r="32" spans="1:7">
      <c r="A32" s="8" t="s">
        <v>48</v>
      </c>
      <c r="E32" s="1">
        <v>475</v>
      </c>
      <c r="G32" s="1">
        <f t="shared" si="0"/>
        <v>-475</v>
      </c>
    </row>
    <row r="33" spans="1:9">
      <c r="A33" s="7"/>
      <c r="G33" s="1">
        <f t="shared" si="0"/>
        <v>0</v>
      </c>
    </row>
    <row r="34" spans="1:9">
      <c r="A34" s="8" t="s">
        <v>71</v>
      </c>
      <c r="E34" s="1">
        <v>22</v>
      </c>
      <c r="G34" s="1">
        <f t="shared" si="0"/>
        <v>-22</v>
      </c>
    </row>
    <row r="35" spans="1:9">
      <c r="G35" s="1">
        <f t="shared" si="0"/>
        <v>0</v>
      </c>
    </row>
    <row r="36" spans="1:9" hidden="1">
      <c r="G36" s="1">
        <f t="shared" si="0"/>
        <v>0</v>
      </c>
    </row>
    <row r="37" spans="1:9" hidden="1">
      <c r="G37" s="1">
        <f t="shared" si="0"/>
        <v>0</v>
      </c>
    </row>
    <row r="38" spans="1:9" hidden="1">
      <c r="G38" s="1">
        <f t="shared" si="0"/>
        <v>0</v>
      </c>
    </row>
    <row r="39" spans="1:9">
      <c r="G39" s="1">
        <f t="shared" si="0"/>
        <v>0</v>
      </c>
    </row>
    <row r="40" spans="1:9" ht="5.0999999999999996" customHeight="1"/>
    <row r="41" spans="1:9">
      <c r="A41" s="6" t="s">
        <v>7</v>
      </c>
      <c r="C41" s="4">
        <f>SUM(C5:C40)</f>
        <v>13101</v>
      </c>
      <c r="D41" s="3"/>
      <c r="E41" s="4">
        <f>SUM(E5:E40)</f>
        <v>12111.47</v>
      </c>
      <c r="F41" s="3"/>
      <c r="G41" s="4">
        <f>C41-E41</f>
        <v>989.53000000000065</v>
      </c>
    </row>
    <row r="42" spans="1:9" ht="5.0999999999999996" customHeight="1"/>
    <row r="43" spans="1:9" s="3" customFormat="1">
      <c r="A43" s="2" t="s">
        <v>27</v>
      </c>
      <c r="C43" s="4" t="s">
        <v>1</v>
      </c>
      <c r="E43" s="4" t="s">
        <v>2</v>
      </c>
      <c r="G43" s="4" t="s">
        <v>3</v>
      </c>
      <c r="I43" s="2" t="s">
        <v>4</v>
      </c>
    </row>
    <row r="44" spans="1:9" ht="5.0999999999999996" customHeight="1"/>
    <row r="45" spans="1:9">
      <c r="A45" t="s">
        <v>28</v>
      </c>
      <c r="G45" s="1">
        <f t="shared" ref="G45:G67" si="1">C45-E45</f>
        <v>0</v>
      </c>
    </row>
    <row r="46" spans="1:9">
      <c r="A46" t="s">
        <v>42</v>
      </c>
      <c r="G46" s="1">
        <f t="shared" si="1"/>
        <v>0</v>
      </c>
    </row>
    <row r="47" spans="1:9">
      <c r="G47" s="1">
        <f t="shared" si="1"/>
        <v>0</v>
      </c>
    </row>
    <row r="48" spans="1:9">
      <c r="A48" t="s">
        <v>40</v>
      </c>
      <c r="G48" s="1">
        <f t="shared" si="1"/>
        <v>0</v>
      </c>
    </row>
    <row r="49" spans="1:7">
      <c r="A49" t="s">
        <v>41</v>
      </c>
      <c r="E49" s="1">
        <v>158.33000000000001</v>
      </c>
      <c r="G49" s="1">
        <f t="shared" si="1"/>
        <v>-158.33000000000001</v>
      </c>
    </row>
    <row r="50" spans="1:7">
      <c r="G50" s="1">
        <f t="shared" si="1"/>
        <v>0</v>
      </c>
    </row>
    <row r="51" spans="1:7" hidden="1">
      <c r="G51" s="1">
        <f t="shared" si="1"/>
        <v>0</v>
      </c>
    </row>
    <row r="52" spans="1:7" hidden="1">
      <c r="A52" s="7"/>
      <c r="G52" s="1">
        <f t="shared" si="1"/>
        <v>0</v>
      </c>
    </row>
    <row r="53" spans="1:7" hidden="1">
      <c r="G53" s="1">
        <f t="shared" si="1"/>
        <v>0</v>
      </c>
    </row>
    <row r="54" spans="1:7" hidden="1">
      <c r="G54" s="1">
        <f t="shared" si="1"/>
        <v>0</v>
      </c>
    </row>
    <row r="55" spans="1:7" hidden="1">
      <c r="G55" s="1">
        <f t="shared" si="1"/>
        <v>0</v>
      </c>
    </row>
    <row r="56" spans="1:7" hidden="1">
      <c r="G56" s="1">
        <f t="shared" si="1"/>
        <v>0</v>
      </c>
    </row>
    <row r="57" spans="1:7" hidden="1">
      <c r="G57" s="1">
        <f t="shared" si="1"/>
        <v>0</v>
      </c>
    </row>
    <row r="58" spans="1:7" hidden="1">
      <c r="G58" s="1">
        <f t="shared" si="1"/>
        <v>0</v>
      </c>
    </row>
    <row r="59" spans="1:7" hidden="1">
      <c r="G59" s="1">
        <f t="shared" si="1"/>
        <v>0</v>
      </c>
    </row>
    <row r="60" spans="1:7" hidden="1">
      <c r="G60" s="1">
        <f t="shared" si="1"/>
        <v>0</v>
      </c>
    </row>
    <row r="61" spans="1:7" hidden="1">
      <c r="G61" s="1">
        <f t="shared" si="1"/>
        <v>0</v>
      </c>
    </row>
    <row r="62" spans="1:7" hidden="1">
      <c r="G62" s="1">
        <f t="shared" si="1"/>
        <v>0</v>
      </c>
    </row>
    <row r="63" spans="1:7" hidden="1">
      <c r="G63" s="1">
        <f t="shared" si="1"/>
        <v>0</v>
      </c>
    </row>
    <row r="64" spans="1:7" hidden="1">
      <c r="G64" s="1">
        <f t="shared" si="1"/>
        <v>0</v>
      </c>
    </row>
    <row r="65" spans="1:7" hidden="1">
      <c r="G65" s="1">
        <f t="shared" si="1"/>
        <v>0</v>
      </c>
    </row>
    <row r="66" spans="1:7" hidden="1">
      <c r="G66" s="1">
        <f t="shared" si="1"/>
        <v>0</v>
      </c>
    </row>
    <row r="67" spans="1:7">
      <c r="G67" s="1">
        <f t="shared" si="1"/>
        <v>0</v>
      </c>
    </row>
    <row r="68" spans="1:7" ht="5.0999999999999996" customHeight="1"/>
    <row r="69" spans="1:7">
      <c r="A69" s="6" t="s">
        <v>7</v>
      </c>
      <c r="C69" s="4">
        <f>SUM(C45:C68)</f>
        <v>0</v>
      </c>
      <c r="D69" s="3"/>
      <c r="E69" s="4">
        <f>SUM(E45:E68)</f>
        <v>158.33000000000001</v>
      </c>
      <c r="F69" s="3"/>
      <c r="G69" s="4">
        <f>C69-E69</f>
        <v>-158.33000000000001</v>
      </c>
    </row>
    <row r="70" spans="1:7" ht="5.0999999999999996" customHeight="1"/>
    <row r="71" spans="1:7">
      <c r="A71" s="2" t="s">
        <v>6</v>
      </c>
    </row>
    <row r="72" spans="1:7" ht="5.0999999999999996" customHeight="1">
      <c r="A72" s="2"/>
    </row>
    <row r="73" spans="1:7">
      <c r="A73" t="s">
        <v>14</v>
      </c>
      <c r="G73" s="1">
        <f t="shared" ref="G73:G90" si="2">C73-E73</f>
        <v>0</v>
      </c>
    </row>
    <row r="74" spans="1:7">
      <c r="A74" t="s">
        <v>15</v>
      </c>
      <c r="C74" s="1">
        <v>470</v>
      </c>
      <c r="G74" s="1">
        <f t="shared" si="2"/>
        <v>470</v>
      </c>
    </row>
    <row r="75" spans="1:7">
      <c r="A75" t="s">
        <v>16</v>
      </c>
      <c r="G75" s="1">
        <f t="shared" si="2"/>
        <v>0</v>
      </c>
    </row>
    <row r="76" spans="1:7">
      <c r="A76" t="s">
        <v>17</v>
      </c>
      <c r="C76" s="1">
        <v>4352</v>
      </c>
      <c r="E76" s="1">
        <v>4352</v>
      </c>
      <c r="G76" s="1">
        <f t="shared" si="2"/>
        <v>0</v>
      </c>
    </row>
    <row r="77" spans="1:7">
      <c r="A77" t="s">
        <v>18</v>
      </c>
      <c r="C77" s="1">
        <v>95</v>
      </c>
      <c r="E77" s="1">
        <v>95</v>
      </c>
      <c r="G77" s="1">
        <f t="shared" si="2"/>
        <v>0</v>
      </c>
    </row>
    <row r="78" spans="1:7">
      <c r="A78" t="s">
        <v>19</v>
      </c>
      <c r="G78" s="1">
        <f t="shared" si="2"/>
        <v>0</v>
      </c>
    </row>
    <row r="79" spans="1:7">
      <c r="A79" t="s">
        <v>20</v>
      </c>
      <c r="G79" s="1">
        <f t="shared" si="2"/>
        <v>0</v>
      </c>
    </row>
    <row r="80" spans="1:7">
      <c r="A80" t="s">
        <v>21</v>
      </c>
      <c r="G80" s="1">
        <f t="shared" si="2"/>
        <v>0</v>
      </c>
    </row>
    <row r="81" spans="1:7">
      <c r="A81" t="s">
        <v>22</v>
      </c>
      <c r="C81" s="1">
        <v>2510</v>
      </c>
      <c r="E81" s="1">
        <v>2510</v>
      </c>
      <c r="G81" s="1">
        <f t="shared" si="2"/>
        <v>0</v>
      </c>
    </row>
    <row r="82" spans="1:7">
      <c r="A82" t="s">
        <v>66</v>
      </c>
      <c r="C82" s="1">
        <f>22+1485</f>
        <v>1507</v>
      </c>
      <c r="E82" s="1">
        <v>1532</v>
      </c>
      <c r="G82" s="1">
        <f t="shared" si="2"/>
        <v>-25</v>
      </c>
    </row>
    <row r="83" spans="1:7">
      <c r="G83" s="1">
        <f t="shared" si="2"/>
        <v>0</v>
      </c>
    </row>
    <row r="84" spans="1:7" hidden="1">
      <c r="G84" s="1">
        <f t="shared" si="2"/>
        <v>0</v>
      </c>
    </row>
    <row r="85" spans="1:7" hidden="1">
      <c r="G85" s="1">
        <f t="shared" si="2"/>
        <v>0</v>
      </c>
    </row>
    <row r="86" spans="1:7" hidden="1">
      <c r="G86" s="1">
        <f t="shared" si="2"/>
        <v>0</v>
      </c>
    </row>
    <row r="87" spans="1:7" hidden="1">
      <c r="G87" s="1">
        <f t="shared" si="2"/>
        <v>0</v>
      </c>
    </row>
    <row r="88" spans="1:7" hidden="1">
      <c r="G88" s="1">
        <f t="shared" si="2"/>
        <v>0</v>
      </c>
    </row>
    <row r="89" spans="1:7" hidden="1">
      <c r="A89" s="2"/>
      <c r="G89" s="1">
        <f t="shared" si="2"/>
        <v>0</v>
      </c>
    </row>
    <row r="90" spans="1:7">
      <c r="G90" s="1">
        <f t="shared" si="2"/>
        <v>0</v>
      </c>
    </row>
    <row r="91" spans="1:7" ht="5.0999999999999996" customHeight="1"/>
    <row r="92" spans="1:7">
      <c r="A92" s="6" t="s">
        <v>7</v>
      </c>
      <c r="C92" s="4">
        <f>SUM(C73:C91)</f>
        <v>8934</v>
      </c>
      <c r="D92" s="3"/>
      <c r="E92" s="4">
        <f>SUM(E73:E91)</f>
        <v>8489</v>
      </c>
      <c r="F92" s="3"/>
      <c r="G92" s="4">
        <f>C92-E92</f>
        <v>445</v>
      </c>
    </row>
    <row r="93" spans="1:7" ht="5.0999999999999996" customHeight="1"/>
    <row r="94" spans="1:7">
      <c r="A94" s="2" t="s">
        <v>5</v>
      </c>
    </row>
    <row r="95" spans="1:7" ht="5.0999999999999996" customHeight="1"/>
    <row r="96" spans="1:7">
      <c r="A96" t="s">
        <v>23</v>
      </c>
      <c r="G96" s="1">
        <f t="shared" ref="G96:G131" si="3">C96-E96</f>
        <v>0</v>
      </c>
    </row>
    <row r="97" spans="1:9">
      <c r="A97" s="5" t="s">
        <v>49</v>
      </c>
      <c r="E97" s="1">
        <v>135</v>
      </c>
      <c r="G97" s="1">
        <f t="shared" si="3"/>
        <v>-135</v>
      </c>
    </row>
    <row r="98" spans="1:9">
      <c r="A98" s="5" t="s">
        <v>50</v>
      </c>
      <c r="E98" s="1">
        <v>770</v>
      </c>
      <c r="G98" s="1">
        <f t="shared" si="3"/>
        <v>-770</v>
      </c>
    </row>
    <row r="99" spans="1:9">
      <c r="A99" s="5" t="s">
        <v>51</v>
      </c>
      <c r="C99" s="1">
        <v>143.12</v>
      </c>
      <c r="E99" s="1">
        <v>399</v>
      </c>
      <c r="G99" s="1">
        <f t="shared" si="3"/>
        <v>-255.88</v>
      </c>
    </row>
    <row r="100" spans="1:9">
      <c r="A100" s="5" t="s">
        <v>52</v>
      </c>
      <c r="E100" s="1">
        <v>135</v>
      </c>
      <c r="G100" s="1">
        <f t="shared" si="3"/>
        <v>-135</v>
      </c>
    </row>
    <row r="101" spans="1:9" ht="5.0999999999999996" customHeight="1">
      <c r="A101" s="5"/>
    </row>
    <row r="102" spans="1:9">
      <c r="A102" s="6" t="s">
        <v>63</v>
      </c>
      <c r="G102" s="4">
        <f>SUM(G96:G101)</f>
        <v>-1295.8800000000001</v>
      </c>
      <c r="I102" t="s">
        <v>82</v>
      </c>
    </row>
    <row r="103" spans="1:9" ht="5.0999999999999996" customHeight="1"/>
    <row r="104" spans="1:9">
      <c r="A104" t="s">
        <v>24</v>
      </c>
      <c r="C104" s="1">
        <f>112+200</f>
        <v>312</v>
      </c>
      <c r="G104" s="1">
        <f t="shared" si="3"/>
        <v>312</v>
      </c>
    </row>
    <row r="105" spans="1:9">
      <c r="A105" s="5" t="s">
        <v>53</v>
      </c>
      <c r="E105" s="1">
        <v>126.95</v>
      </c>
      <c r="G105" s="1">
        <f t="shared" si="3"/>
        <v>-126.95</v>
      </c>
    </row>
    <row r="106" spans="1:9">
      <c r="A106" s="5" t="s">
        <v>54</v>
      </c>
      <c r="E106" s="1">
        <v>620</v>
      </c>
      <c r="G106" s="1">
        <f t="shared" si="3"/>
        <v>-620</v>
      </c>
    </row>
    <row r="107" spans="1:9" ht="5.0999999999999996" customHeight="1">
      <c r="A107" s="5"/>
    </row>
    <row r="108" spans="1:9">
      <c r="A108" s="6" t="s">
        <v>64</v>
      </c>
      <c r="G108" s="4">
        <f>SUM(G104:G107)</f>
        <v>-434.95</v>
      </c>
      <c r="I108" t="s">
        <v>83</v>
      </c>
    </row>
    <row r="109" spans="1:9" ht="5.0999999999999996" customHeight="1"/>
    <row r="110" spans="1:9">
      <c r="A110" t="s">
        <v>25</v>
      </c>
      <c r="G110" s="1">
        <f t="shared" si="3"/>
        <v>0</v>
      </c>
    </row>
    <row r="111" spans="1:9">
      <c r="A111" s="5" t="s">
        <v>55</v>
      </c>
      <c r="E111" s="1">
        <v>100</v>
      </c>
      <c r="G111" s="1">
        <f t="shared" si="3"/>
        <v>-100</v>
      </c>
    </row>
    <row r="112" spans="1:9">
      <c r="A112" s="5" t="s">
        <v>56</v>
      </c>
      <c r="G112" s="1">
        <f t="shared" si="3"/>
        <v>0</v>
      </c>
    </row>
    <row r="113" spans="1:9" ht="5.0999999999999996" customHeight="1">
      <c r="A113" s="5"/>
    </row>
    <row r="114" spans="1:9">
      <c r="A114" s="6" t="s">
        <v>65</v>
      </c>
      <c r="G114" s="4">
        <f>SUM(G110:G113)</f>
        <v>-100</v>
      </c>
      <c r="I114" t="s">
        <v>84</v>
      </c>
    </row>
    <row r="115" spans="1:9" ht="5.0999999999999996" customHeight="1"/>
    <row r="116" spans="1:9">
      <c r="A116" t="s">
        <v>70</v>
      </c>
      <c r="E116" s="1">
        <v>428.84</v>
      </c>
      <c r="G116" s="1">
        <f t="shared" si="3"/>
        <v>-428.84</v>
      </c>
      <c r="I116" t="s">
        <v>85</v>
      </c>
    </row>
    <row r="117" spans="1:9">
      <c r="A117" t="s">
        <v>35</v>
      </c>
      <c r="G117" s="1">
        <f t="shared" si="3"/>
        <v>0</v>
      </c>
    </row>
    <row r="118" spans="1:9">
      <c r="G118" s="1">
        <f t="shared" si="3"/>
        <v>0</v>
      </c>
    </row>
    <row r="119" spans="1:9" hidden="1">
      <c r="G119" s="1">
        <f t="shared" si="3"/>
        <v>0</v>
      </c>
    </row>
    <row r="120" spans="1:9" hidden="1">
      <c r="G120" s="1">
        <f t="shared" si="3"/>
        <v>0</v>
      </c>
    </row>
    <row r="121" spans="1:9" hidden="1">
      <c r="G121" s="1">
        <f t="shared" si="3"/>
        <v>0</v>
      </c>
    </row>
    <row r="122" spans="1:9" hidden="1">
      <c r="G122" s="1">
        <f t="shared" si="3"/>
        <v>0</v>
      </c>
    </row>
    <row r="123" spans="1:9" hidden="1">
      <c r="G123" s="1">
        <f t="shared" si="3"/>
        <v>0</v>
      </c>
    </row>
    <row r="124" spans="1:9" hidden="1">
      <c r="G124" s="1">
        <f t="shared" si="3"/>
        <v>0</v>
      </c>
    </row>
    <row r="125" spans="1:9" hidden="1">
      <c r="G125" s="1">
        <f t="shared" si="3"/>
        <v>0</v>
      </c>
    </row>
    <row r="126" spans="1:9" hidden="1">
      <c r="G126" s="1">
        <f t="shared" si="3"/>
        <v>0</v>
      </c>
    </row>
    <row r="127" spans="1:9" hidden="1">
      <c r="G127" s="1">
        <f t="shared" si="3"/>
        <v>0</v>
      </c>
    </row>
    <row r="128" spans="1:9" hidden="1">
      <c r="G128" s="1">
        <f t="shared" si="3"/>
        <v>0</v>
      </c>
    </row>
    <row r="129" spans="1:9" hidden="1">
      <c r="G129" s="1">
        <f t="shared" si="3"/>
        <v>0</v>
      </c>
    </row>
    <row r="130" spans="1:9" hidden="1">
      <c r="G130" s="1">
        <f t="shared" si="3"/>
        <v>0</v>
      </c>
    </row>
    <row r="131" spans="1:9">
      <c r="G131" s="1">
        <f t="shared" si="3"/>
        <v>0</v>
      </c>
    </row>
    <row r="132" spans="1:9" ht="5.0999999999999996" customHeight="1"/>
    <row r="133" spans="1:9">
      <c r="A133" s="6" t="s">
        <v>7</v>
      </c>
      <c r="C133" s="4">
        <f>SUM(C96:C132)</f>
        <v>455.12</v>
      </c>
      <c r="D133" s="3"/>
      <c r="E133" s="4">
        <f>SUM(E96:E132)</f>
        <v>2714.79</v>
      </c>
      <c r="F133" s="3"/>
      <c r="G133" s="4">
        <f>C133-E133</f>
        <v>-2259.67</v>
      </c>
      <c r="I133" t="s">
        <v>86</v>
      </c>
    </row>
    <row r="134" spans="1:9" ht="5.0999999999999996" customHeight="1"/>
    <row r="137" spans="1:9" ht="5.0999999999999996" customHeight="1"/>
    <row r="138" spans="1:9">
      <c r="A138" s="6" t="s">
        <v>13</v>
      </c>
      <c r="C138" s="4">
        <f>C41+C69+C92+C133</f>
        <v>22490.12</v>
      </c>
      <c r="D138" s="3"/>
      <c r="E138" s="4">
        <f>E41+E69+E92+E133</f>
        <v>23473.59</v>
      </c>
      <c r="F138" s="3"/>
      <c r="G138" s="4">
        <f>C138-E138</f>
        <v>-983.47000000000116</v>
      </c>
    </row>
    <row r="139" spans="1:9" ht="5.0999999999999996" customHeight="1"/>
  </sheetData>
  <mergeCells count="1">
    <mergeCell ref="A1:I1"/>
  </mergeCells>
  <pageMargins left="0.7" right="0.7" top="0.75" bottom="0.75" header="0.3" footer="0.3"/>
  <pageSetup scale="1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opLeftCell="A95" workbookViewId="0">
      <selection activeCell="I24" sqref="I24"/>
    </sheetView>
  </sheetViews>
  <sheetFormatPr defaultRowHeight="15"/>
  <cols>
    <col min="1" max="1" width="38.140625" customWidth="1"/>
    <col min="2" max="2" width="1.7109375" customWidth="1"/>
    <col min="3" max="3" width="11.5703125" style="1" bestFit="1" customWidth="1"/>
    <col min="4" max="4" width="1.7109375" customWidth="1"/>
    <col min="5" max="5" width="11.5703125" style="1" bestFit="1" customWidth="1"/>
    <col min="6" max="6" width="1.7109375" customWidth="1"/>
    <col min="7" max="7" width="12.28515625" style="1" bestFit="1" customWidth="1"/>
    <col min="8" max="8" width="1.7109375" customWidth="1"/>
    <col min="9" max="9" width="45.42578125" customWidth="1"/>
  </cols>
  <sheetData>
    <row r="1" spans="1:9" ht="18.75">
      <c r="A1" s="30">
        <v>2015</v>
      </c>
      <c r="B1" s="30"/>
      <c r="C1" s="30"/>
      <c r="D1" s="30"/>
      <c r="E1" s="30"/>
      <c r="F1" s="30"/>
      <c r="G1" s="30"/>
      <c r="H1" s="30"/>
      <c r="I1" s="30"/>
    </row>
    <row r="2" spans="1:9" ht="5.0999999999999996" customHeight="1"/>
    <row r="3" spans="1:9" s="3" customFormat="1">
      <c r="A3" s="2" t="s">
        <v>0</v>
      </c>
      <c r="C3" s="4" t="s">
        <v>1</v>
      </c>
      <c r="E3" s="4" t="s">
        <v>2</v>
      </c>
      <c r="G3" s="4" t="s">
        <v>3</v>
      </c>
      <c r="I3" s="2" t="s">
        <v>4</v>
      </c>
    </row>
    <row r="4" spans="1:9" ht="5.0999999999999996" customHeight="1"/>
    <row r="5" spans="1:9">
      <c r="A5" t="s">
        <v>8</v>
      </c>
      <c r="C5" s="1">
        <f>13440+110+5</f>
        <v>13555</v>
      </c>
      <c r="G5" s="1">
        <f>C5-E5</f>
        <v>13555</v>
      </c>
    </row>
    <row r="6" spans="1:9">
      <c r="A6" t="s">
        <v>10</v>
      </c>
      <c r="C6" s="1">
        <v>150</v>
      </c>
      <c r="G6" s="1">
        <f t="shared" ref="G6:G39" si="0">C6-E6</f>
        <v>150</v>
      </c>
    </row>
    <row r="7" spans="1:9">
      <c r="A7" t="s">
        <v>11</v>
      </c>
      <c r="G7" s="1">
        <f t="shared" si="0"/>
        <v>0</v>
      </c>
    </row>
    <row r="8" spans="1:9">
      <c r="A8" t="s">
        <v>12</v>
      </c>
      <c r="G8" s="1">
        <f t="shared" si="0"/>
        <v>0</v>
      </c>
    </row>
    <row r="9" spans="1:9">
      <c r="A9" t="s">
        <v>9</v>
      </c>
      <c r="C9" s="1">
        <v>112</v>
      </c>
      <c r="G9" s="1">
        <f t="shared" si="0"/>
        <v>112</v>
      </c>
    </row>
    <row r="10" spans="1:9">
      <c r="A10" t="s">
        <v>29</v>
      </c>
      <c r="G10" s="1">
        <f t="shared" si="0"/>
        <v>0</v>
      </c>
    </row>
    <row r="11" spans="1:9">
      <c r="G11" s="1">
        <f t="shared" si="0"/>
        <v>0</v>
      </c>
    </row>
    <row r="12" spans="1:9">
      <c r="A12" s="8" t="s">
        <v>30</v>
      </c>
      <c r="G12" s="1">
        <f t="shared" si="0"/>
        <v>0</v>
      </c>
    </row>
    <row r="13" spans="1:9">
      <c r="A13" s="8" t="s">
        <v>31</v>
      </c>
      <c r="E13" s="1">
        <v>30</v>
      </c>
      <c r="G13" s="1">
        <f t="shared" si="0"/>
        <v>-30</v>
      </c>
    </row>
    <row r="14" spans="1:9">
      <c r="A14" s="8" t="s">
        <v>32</v>
      </c>
      <c r="E14" s="1">
        <v>3685</v>
      </c>
      <c r="G14" s="1">
        <f t="shared" si="0"/>
        <v>-3685</v>
      </c>
    </row>
    <row r="15" spans="1:9">
      <c r="A15" s="8" t="s">
        <v>33</v>
      </c>
      <c r="E15" s="1">
        <v>50</v>
      </c>
      <c r="G15" s="1">
        <f t="shared" si="0"/>
        <v>-50</v>
      </c>
    </row>
    <row r="16" spans="1:9">
      <c r="A16" s="8" t="s">
        <v>34</v>
      </c>
      <c r="E16" s="1">
        <v>650</v>
      </c>
      <c r="G16" s="1">
        <f t="shared" si="0"/>
        <v>-650</v>
      </c>
    </row>
    <row r="17" spans="1:7">
      <c r="A17" s="8" t="s">
        <v>36</v>
      </c>
      <c r="E17" s="1">
        <v>100</v>
      </c>
      <c r="G17" s="1">
        <f t="shared" si="0"/>
        <v>-100</v>
      </c>
    </row>
    <row r="18" spans="1:7">
      <c r="A18" s="8" t="s">
        <v>37</v>
      </c>
      <c r="E18" s="1">
        <v>316.14</v>
      </c>
      <c r="G18" s="1">
        <f t="shared" si="0"/>
        <v>-316.14</v>
      </c>
    </row>
    <row r="19" spans="1:7">
      <c r="A19" s="8" t="s">
        <v>38</v>
      </c>
      <c r="E19" s="1">
        <v>4875</v>
      </c>
      <c r="G19" s="1">
        <f t="shared" si="0"/>
        <v>-4875</v>
      </c>
    </row>
    <row r="20" spans="1:7">
      <c r="A20" s="8" t="s">
        <v>39</v>
      </c>
      <c r="E20" s="1">
        <v>25.29</v>
      </c>
      <c r="G20" s="1">
        <f t="shared" si="0"/>
        <v>-25.29</v>
      </c>
    </row>
    <row r="21" spans="1:7">
      <c r="A21" s="8" t="s">
        <v>43</v>
      </c>
      <c r="E21" s="1">
        <v>100</v>
      </c>
      <c r="G21" s="1">
        <f t="shared" si="0"/>
        <v>-100</v>
      </c>
    </row>
    <row r="22" spans="1:7">
      <c r="A22" s="8" t="s">
        <v>44</v>
      </c>
      <c r="G22" s="1">
        <f t="shared" si="0"/>
        <v>0</v>
      </c>
    </row>
    <row r="23" spans="1:7">
      <c r="A23" s="8" t="s">
        <v>57</v>
      </c>
      <c r="E23" s="1">
        <v>68.92</v>
      </c>
      <c r="G23" s="1">
        <f t="shared" si="0"/>
        <v>-68.92</v>
      </c>
    </row>
    <row r="24" spans="1:7">
      <c r="A24" s="8" t="s">
        <v>58</v>
      </c>
      <c r="G24" s="1">
        <f t="shared" si="0"/>
        <v>0</v>
      </c>
    </row>
    <row r="25" spans="1:7">
      <c r="A25" s="8" t="s">
        <v>59</v>
      </c>
      <c r="E25" s="1">
        <v>308.25</v>
      </c>
      <c r="G25" s="1">
        <f t="shared" si="0"/>
        <v>-308.25</v>
      </c>
    </row>
    <row r="26" spans="1:7">
      <c r="A26" s="8" t="s">
        <v>60</v>
      </c>
      <c r="E26" s="1">
        <v>60</v>
      </c>
      <c r="G26" s="1">
        <f t="shared" si="0"/>
        <v>-60</v>
      </c>
    </row>
    <row r="27" spans="1:7">
      <c r="A27" s="8" t="s">
        <v>61</v>
      </c>
      <c r="E27" s="1">
        <v>106.82</v>
      </c>
      <c r="G27" s="1">
        <f t="shared" si="0"/>
        <v>-106.82</v>
      </c>
    </row>
    <row r="28" spans="1:7">
      <c r="A28" s="8" t="s">
        <v>62</v>
      </c>
      <c r="E28" s="1">
        <v>121.45</v>
      </c>
      <c r="G28" s="1">
        <f t="shared" si="0"/>
        <v>-121.45</v>
      </c>
    </row>
    <row r="29" spans="1:7">
      <c r="A29" s="8" t="s">
        <v>45</v>
      </c>
      <c r="E29" s="1">
        <v>0</v>
      </c>
      <c r="G29" s="1">
        <f t="shared" si="0"/>
        <v>0</v>
      </c>
    </row>
    <row r="30" spans="1:7">
      <c r="A30" s="8" t="s">
        <v>46</v>
      </c>
      <c r="E30" s="1">
        <v>255.37</v>
      </c>
      <c r="G30" s="1">
        <f t="shared" si="0"/>
        <v>-255.37</v>
      </c>
    </row>
    <row r="31" spans="1:7">
      <c r="A31" s="8" t="s">
        <v>47</v>
      </c>
      <c r="E31" s="1">
        <v>842.46</v>
      </c>
      <c r="G31" s="1">
        <f t="shared" si="0"/>
        <v>-842.46</v>
      </c>
    </row>
    <row r="32" spans="1:7">
      <c r="A32" s="8" t="s">
        <v>48</v>
      </c>
      <c r="E32" s="1">
        <v>333.99</v>
      </c>
      <c r="G32" s="1">
        <f t="shared" si="0"/>
        <v>-333.99</v>
      </c>
    </row>
    <row r="33" spans="1:9">
      <c r="A33" s="7"/>
      <c r="G33" s="1">
        <f t="shared" si="0"/>
        <v>0</v>
      </c>
    </row>
    <row r="34" spans="1:9" hidden="1">
      <c r="A34" s="7"/>
      <c r="G34" s="1">
        <f t="shared" si="0"/>
        <v>0</v>
      </c>
    </row>
    <row r="35" spans="1:9" hidden="1">
      <c r="G35" s="1">
        <f t="shared" si="0"/>
        <v>0</v>
      </c>
    </row>
    <row r="36" spans="1:9" hidden="1">
      <c r="G36" s="1">
        <f t="shared" si="0"/>
        <v>0</v>
      </c>
    </row>
    <row r="37" spans="1:9" hidden="1">
      <c r="G37" s="1">
        <f t="shared" si="0"/>
        <v>0</v>
      </c>
    </row>
    <row r="38" spans="1:9" hidden="1">
      <c r="G38" s="1">
        <f t="shared" si="0"/>
        <v>0</v>
      </c>
    </row>
    <row r="39" spans="1:9">
      <c r="G39" s="1">
        <f t="shared" si="0"/>
        <v>0</v>
      </c>
    </row>
    <row r="40" spans="1:9" ht="5.0999999999999996" customHeight="1"/>
    <row r="41" spans="1:9">
      <c r="A41" s="6" t="s">
        <v>7</v>
      </c>
      <c r="C41" s="4">
        <f>SUM(C5:C40)</f>
        <v>13817</v>
      </c>
      <c r="D41" s="3"/>
      <c r="E41" s="4">
        <f>SUM(E5:E40)</f>
        <v>11928.69</v>
      </c>
      <c r="F41" s="3"/>
      <c r="G41" s="4">
        <f>C41-E41</f>
        <v>1888.3099999999995</v>
      </c>
    </row>
    <row r="42" spans="1:9" ht="5.0999999999999996" customHeight="1"/>
    <row r="43" spans="1:9" s="3" customFormat="1">
      <c r="A43" s="2" t="s">
        <v>27</v>
      </c>
      <c r="C43" s="4" t="s">
        <v>1</v>
      </c>
      <c r="E43" s="4" t="s">
        <v>2</v>
      </c>
      <c r="G43" s="4" t="s">
        <v>3</v>
      </c>
      <c r="I43" s="2" t="s">
        <v>4</v>
      </c>
    </row>
    <row r="44" spans="1:9" ht="5.0999999999999996" customHeight="1"/>
    <row r="45" spans="1:9">
      <c r="A45" t="s">
        <v>28</v>
      </c>
      <c r="G45" s="1">
        <f t="shared" ref="G45:G67" si="1">C45-E45</f>
        <v>0</v>
      </c>
    </row>
    <row r="46" spans="1:9">
      <c r="A46" t="s">
        <v>42</v>
      </c>
      <c r="G46" s="1">
        <f t="shared" si="1"/>
        <v>0</v>
      </c>
    </row>
    <row r="47" spans="1:9">
      <c r="G47" s="1">
        <f t="shared" si="1"/>
        <v>0</v>
      </c>
    </row>
    <row r="48" spans="1:9">
      <c r="A48" t="s">
        <v>40</v>
      </c>
      <c r="G48" s="1">
        <f t="shared" si="1"/>
        <v>0</v>
      </c>
    </row>
    <row r="49" spans="1:7">
      <c r="A49" t="s">
        <v>41</v>
      </c>
      <c r="G49" s="1">
        <f t="shared" si="1"/>
        <v>0</v>
      </c>
    </row>
    <row r="50" spans="1:7">
      <c r="G50" s="1">
        <f t="shared" si="1"/>
        <v>0</v>
      </c>
    </row>
    <row r="51" spans="1:7" hidden="1">
      <c r="G51" s="1">
        <f t="shared" si="1"/>
        <v>0</v>
      </c>
    </row>
    <row r="52" spans="1:7" hidden="1">
      <c r="A52" s="7"/>
      <c r="G52" s="1">
        <f t="shared" si="1"/>
        <v>0</v>
      </c>
    </row>
    <row r="53" spans="1:7" hidden="1">
      <c r="G53" s="1">
        <f t="shared" si="1"/>
        <v>0</v>
      </c>
    </row>
    <row r="54" spans="1:7" hidden="1">
      <c r="G54" s="1">
        <f t="shared" si="1"/>
        <v>0</v>
      </c>
    </row>
    <row r="55" spans="1:7" hidden="1">
      <c r="G55" s="1">
        <f t="shared" si="1"/>
        <v>0</v>
      </c>
    </row>
    <row r="56" spans="1:7" hidden="1">
      <c r="G56" s="1">
        <f t="shared" si="1"/>
        <v>0</v>
      </c>
    </row>
    <row r="57" spans="1:7" hidden="1">
      <c r="G57" s="1">
        <f t="shared" si="1"/>
        <v>0</v>
      </c>
    </row>
    <row r="58" spans="1:7" hidden="1">
      <c r="G58" s="1">
        <f t="shared" si="1"/>
        <v>0</v>
      </c>
    </row>
    <row r="59" spans="1:7" hidden="1">
      <c r="G59" s="1">
        <f t="shared" si="1"/>
        <v>0</v>
      </c>
    </row>
    <row r="60" spans="1:7" hidden="1">
      <c r="G60" s="1">
        <f t="shared" si="1"/>
        <v>0</v>
      </c>
    </row>
    <row r="61" spans="1:7" hidden="1">
      <c r="G61" s="1">
        <f t="shared" si="1"/>
        <v>0</v>
      </c>
    </row>
    <row r="62" spans="1:7" hidden="1">
      <c r="G62" s="1">
        <f t="shared" si="1"/>
        <v>0</v>
      </c>
    </row>
    <row r="63" spans="1:7" hidden="1">
      <c r="G63" s="1">
        <f t="shared" si="1"/>
        <v>0</v>
      </c>
    </row>
    <row r="64" spans="1:7" hidden="1">
      <c r="G64" s="1">
        <f t="shared" si="1"/>
        <v>0</v>
      </c>
    </row>
    <row r="65" spans="1:7" hidden="1">
      <c r="G65" s="1">
        <f t="shared" si="1"/>
        <v>0</v>
      </c>
    </row>
    <row r="66" spans="1:7" hidden="1">
      <c r="G66" s="1">
        <f t="shared" si="1"/>
        <v>0</v>
      </c>
    </row>
    <row r="67" spans="1:7">
      <c r="G67" s="1">
        <f t="shared" si="1"/>
        <v>0</v>
      </c>
    </row>
    <row r="68" spans="1:7" ht="5.0999999999999996" customHeight="1"/>
    <row r="69" spans="1:7">
      <c r="A69" s="6" t="s">
        <v>7</v>
      </c>
      <c r="C69" s="4">
        <f>SUM(C45:C68)</f>
        <v>0</v>
      </c>
      <c r="D69" s="3"/>
      <c r="E69" s="4">
        <f>SUM(E45:E68)</f>
        <v>0</v>
      </c>
      <c r="F69" s="3"/>
      <c r="G69" s="4">
        <f>C69-E69</f>
        <v>0</v>
      </c>
    </row>
    <row r="70" spans="1:7" ht="5.0999999999999996" customHeight="1"/>
    <row r="71" spans="1:7">
      <c r="A71" s="2" t="s">
        <v>6</v>
      </c>
    </row>
    <row r="72" spans="1:7" ht="5.0999999999999996" customHeight="1">
      <c r="A72" s="2"/>
    </row>
    <row r="73" spans="1:7">
      <c r="A73" t="s">
        <v>14</v>
      </c>
      <c r="C73" s="1">
        <v>280</v>
      </c>
      <c r="E73" s="1">
        <v>590</v>
      </c>
      <c r="G73" s="1">
        <f t="shared" ref="G73:G90" si="2">C73-E73</f>
        <v>-310</v>
      </c>
    </row>
    <row r="74" spans="1:7">
      <c r="A74" t="s">
        <v>15</v>
      </c>
      <c r="C74" s="1">
        <v>0</v>
      </c>
      <c r="E74" s="1">
        <v>500</v>
      </c>
      <c r="G74" s="1">
        <f t="shared" si="2"/>
        <v>-500</v>
      </c>
    </row>
    <row r="75" spans="1:7">
      <c r="A75" t="s">
        <v>16</v>
      </c>
      <c r="G75" s="1">
        <f t="shared" si="2"/>
        <v>0</v>
      </c>
    </row>
    <row r="76" spans="1:7">
      <c r="A76" t="s">
        <v>17</v>
      </c>
      <c r="C76" s="1">
        <v>4480</v>
      </c>
      <c r="E76" s="1">
        <v>4669.3500000000004</v>
      </c>
      <c r="G76" s="1">
        <f t="shared" si="2"/>
        <v>-189.35000000000036</v>
      </c>
    </row>
    <row r="77" spans="1:7">
      <c r="A77" t="s">
        <v>18</v>
      </c>
      <c r="C77" s="1">
        <v>205</v>
      </c>
      <c r="E77" s="1">
        <v>205</v>
      </c>
      <c r="G77" s="1">
        <f t="shared" si="2"/>
        <v>0</v>
      </c>
    </row>
    <row r="78" spans="1:7">
      <c r="A78" t="s">
        <v>19</v>
      </c>
      <c r="C78" s="1">
        <v>0</v>
      </c>
      <c r="E78" s="1">
        <v>500</v>
      </c>
      <c r="G78" s="1">
        <f t="shared" si="2"/>
        <v>-500</v>
      </c>
    </row>
    <row r="79" spans="1:7">
      <c r="A79" t="s">
        <v>20</v>
      </c>
      <c r="C79" s="1">
        <v>498.9</v>
      </c>
      <c r="G79" s="1">
        <f t="shared" si="2"/>
        <v>498.9</v>
      </c>
    </row>
    <row r="80" spans="1:7">
      <c r="A80" t="s">
        <v>21</v>
      </c>
      <c r="C80" s="1">
        <v>2984</v>
      </c>
      <c r="E80" s="1">
        <v>3224.75</v>
      </c>
      <c r="G80" s="1">
        <f t="shared" si="2"/>
        <v>-240.75</v>
      </c>
    </row>
    <row r="81" spans="1:7">
      <c r="A81" t="s">
        <v>22</v>
      </c>
      <c r="G81" s="1">
        <f t="shared" si="2"/>
        <v>0</v>
      </c>
    </row>
    <row r="82" spans="1:7">
      <c r="A82" t="s">
        <v>66</v>
      </c>
      <c r="C82" s="1">
        <v>68</v>
      </c>
      <c r="G82" s="1">
        <f t="shared" si="2"/>
        <v>68</v>
      </c>
    </row>
    <row r="83" spans="1:7">
      <c r="G83" s="1">
        <f t="shared" si="2"/>
        <v>0</v>
      </c>
    </row>
    <row r="84" spans="1:7" hidden="1">
      <c r="G84" s="1">
        <f t="shared" si="2"/>
        <v>0</v>
      </c>
    </row>
    <row r="85" spans="1:7" hidden="1">
      <c r="G85" s="1">
        <f t="shared" si="2"/>
        <v>0</v>
      </c>
    </row>
    <row r="86" spans="1:7" hidden="1">
      <c r="G86" s="1">
        <f t="shared" si="2"/>
        <v>0</v>
      </c>
    </row>
    <row r="87" spans="1:7" hidden="1">
      <c r="G87" s="1">
        <f t="shared" si="2"/>
        <v>0</v>
      </c>
    </row>
    <row r="88" spans="1:7" hidden="1">
      <c r="G88" s="1">
        <f t="shared" si="2"/>
        <v>0</v>
      </c>
    </row>
    <row r="89" spans="1:7" hidden="1">
      <c r="A89" s="2"/>
      <c r="G89" s="1">
        <f t="shared" si="2"/>
        <v>0</v>
      </c>
    </row>
    <row r="90" spans="1:7">
      <c r="G90" s="1">
        <f t="shared" si="2"/>
        <v>0</v>
      </c>
    </row>
    <row r="91" spans="1:7" ht="5.0999999999999996" customHeight="1"/>
    <row r="92" spans="1:7">
      <c r="A92" s="6" t="s">
        <v>7</v>
      </c>
      <c r="C92" s="4">
        <f>SUM(C73:C91)</f>
        <v>8515.9</v>
      </c>
      <c r="D92" s="3"/>
      <c r="E92" s="4">
        <f>SUM(E73:E91)</f>
        <v>9689.1</v>
      </c>
      <c r="F92" s="3"/>
      <c r="G92" s="4">
        <f>C92-E92</f>
        <v>-1173.2000000000007</v>
      </c>
    </row>
    <row r="93" spans="1:7" ht="5.0999999999999996" customHeight="1"/>
    <row r="94" spans="1:7">
      <c r="A94" s="2" t="s">
        <v>5</v>
      </c>
    </row>
    <row r="95" spans="1:7" ht="5.0999999999999996" customHeight="1"/>
    <row r="96" spans="1:7">
      <c r="A96" t="s">
        <v>23</v>
      </c>
      <c r="G96" s="1">
        <f t="shared" ref="G96:G131" si="3">C96-E96</f>
        <v>0</v>
      </c>
    </row>
    <row r="97" spans="1:9">
      <c r="A97" s="5" t="s">
        <v>49</v>
      </c>
      <c r="E97" s="1">
        <v>100</v>
      </c>
      <c r="G97" s="1">
        <f t="shared" si="3"/>
        <v>-100</v>
      </c>
    </row>
    <row r="98" spans="1:9">
      <c r="A98" s="5" t="s">
        <v>50</v>
      </c>
      <c r="E98" s="1">
        <v>770</v>
      </c>
      <c r="G98" s="1">
        <f t="shared" si="3"/>
        <v>-770</v>
      </c>
    </row>
    <row r="99" spans="1:9">
      <c r="A99" s="5" t="s">
        <v>51</v>
      </c>
      <c r="C99" s="1">
        <v>4.72</v>
      </c>
      <c r="E99" s="1">
        <v>120</v>
      </c>
      <c r="G99" s="1">
        <f t="shared" si="3"/>
        <v>-115.28</v>
      </c>
    </row>
    <row r="100" spans="1:9">
      <c r="A100" s="5" t="s">
        <v>52</v>
      </c>
      <c r="E100" s="1">
        <v>277.37</v>
      </c>
      <c r="G100" s="1">
        <f t="shared" si="3"/>
        <v>-277.37</v>
      </c>
    </row>
    <row r="101" spans="1:9" ht="5.0999999999999996" customHeight="1">
      <c r="A101" s="5"/>
    </row>
    <row r="102" spans="1:9">
      <c r="A102" s="6" t="s">
        <v>63</v>
      </c>
      <c r="G102" s="4">
        <f>SUM(G96:G101)</f>
        <v>-1262.6500000000001</v>
      </c>
      <c r="I102" t="s">
        <v>87</v>
      </c>
    </row>
    <row r="103" spans="1:9" ht="5.0999999999999996" customHeight="1"/>
    <row r="104" spans="1:9">
      <c r="A104" t="s">
        <v>24</v>
      </c>
      <c r="C104" s="1">
        <v>144.85</v>
      </c>
      <c r="G104" s="1">
        <f t="shared" si="3"/>
        <v>144.85</v>
      </c>
    </row>
    <row r="105" spans="1:9">
      <c r="A105" s="5" t="s">
        <v>53</v>
      </c>
      <c r="E105" s="1">
        <v>100</v>
      </c>
      <c r="G105" s="1">
        <f t="shared" si="3"/>
        <v>-100</v>
      </c>
    </row>
    <row r="106" spans="1:9">
      <c r="A106" s="5" t="s">
        <v>54</v>
      </c>
      <c r="E106" s="1">
        <v>750</v>
      </c>
      <c r="G106" s="1">
        <f t="shared" si="3"/>
        <v>-750</v>
      </c>
    </row>
    <row r="107" spans="1:9" ht="5.0999999999999996" customHeight="1">
      <c r="A107" s="5"/>
    </row>
    <row r="108" spans="1:9">
      <c r="A108" s="6" t="s">
        <v>64</v>
      </c>
      <c r="G108" s="4">
        <f>SUM(G104:G107)</f>
        <v>-705.15</v>
      </c>
      <c r="I108" t="s">
        <v>88</v>
      </c>
    </row>
    <row r="109" spans="1:9" ht="5.0999999999999996" customHeight="1"/>
    <row r="110" spans="1:9">
      <c r="A110" t="s">
        <v>25</v>
      </c>
      <c r="C110" s="1">
        <v>200</v>
      </c>
      <c r="G110" s="1">
        <f t="shared" si="3"/>
        <v>200</v>
      </c>
    </row>
    <row r="111" spans="1:9">
      <c r="A111" s="5" t="s">
        <v>55</v>
      </c>
      <c r="E111" s="1">
        <v>100</v>
      </c>
      <c r="G111" s="1">
        <f t="shared" si="3"/>
        <v>-100</v>
      </c>
    </row>
    <row r="112" spans="1:9">
      <c r="A112" s="5" t="s">
        <v>56</v>
      </c>
      <c r="E112" s="1">
        <v>339.31</v>
      </c>
      <c r="G112" s="1">
        <f t="shared" si="3"/>
        <v>-339.31</v>
      </c>
    </row>
    <row r="113" spans="1:9" ht="5.0999999999999996" customHeight="1">
      <c r="A113" s="5"/>
    </row>
    <row r="114" spans="1:9">
      <c r="A114" s="6" t="s">
        <v>65</v>
      </c>
      <c r="G114" s="4">
        <f>SUM(G110:G113)</f>
        <v>-239.31</v>
      </c>
      <c r="I114" t="s">
        <v>89</v>
      </c>
    </row>
    <row r="115" spans="1:9" ht="5.0999999999999996" customHeight="1"/>
    <row r="116" spans="1:9">
      <c r="A116" t="s">
        <v>67</v>
      </c>
      <c r="C116" s="1">
        <v>600</v>
      </c>
      <c r="G116" s="1">
        <f t="shared" si="3"/>
        <v>600</v>
      </c>
      <c r="I116" t="s">
        <v>90</v>
      </c>
    </row>
    <row r="117" spans="1:9">
      <c r="A117" t="s">
        <v>35</v>
      </c>
      <c r="G117" s="1">
        <f t="shared" si="3"/>
        <v>0</v>
      </c>
    </row>
    <row r="118" spans="1:9">
      <c r="A118" t="s">
        <v>69</v>
      </c>
      <c r="E118" s="1">
        <v>14.93</v>
      </c>
      <c r="G118" s="1">
        <f t="shared" si="3"/>
        <v>-14.93</v>
      </c>
    </row>
    <row r="119" spans="1:9">
      <c r="G119" s="1">
        <f t="shared" si="3"/>
        <v>0</v>
      </c>
    </row>
    <row r="120" spans="1:9" hidden="1">
      <c r="G120" s="1">
        <f t="shared" si="3"/>
        <v>0</v>
      </c>
    </row>
    <row r="121" spans="1:9" hidden="1">
      <c r="G121" s="1">
        <f t="shared" si="3"/>
        <v>0</v>
      </c>
    </row>
    <row r="122" spans="1:9" hidden="1">
      <c r="G122" s="1">
        <f t="shared" si="3"/>
        <v>0</v>
      </c>
    </row>
    <row r="123" spans="1:9" hidden="1">
      <c r="G123" s="1">
        <f t="shared" si="3"/>
        <v>0</v>
      </c>
    </row>
    <row r="124" spans="1:9" hidden="1">
      <c r="G124" s="1">
        <f t="shared" si="3"/>
        <v>0</v>
      </c>
    </row>
    <row r="125" spans="1:9" hidden="1">
      <c r="G125" s="1">
        <f t="shared" si="3"/>
        <v>0</v>
      </c>
    </row>
    <row r="126" spans="1:9" hidden="1">
      <c r="G126" s="1">
        <f t="shared" si="3"/>
        <v>0</v>
      </c>
    </row>
    <row r="127" spans="1:9" hidden="1">
      <c r="G127" s="1">
        <f t="shared" si="3"/>
        <v>0</v>
      </c>
    </row>
    <row r="128" spans="1:9" hidden="1">
      <c r="G128" s="1">
        <f t="shared" si="3"/>
        <v>0</v>
      </c>
    </row>
    <row r="129" spans="1:9" hidden="1">
      <c r="G129" s="1">
        <f t="shared" si="3"/>
        <v>0</v>
      </c>
    </row>
    <row r="130" spans="1:9" hidden="1">
      <c r="G130" s="1">
        <f t="shared" si="3"/>
        <v>0</v>
      </c>
    </row>
    <row r="131" spans="1:9">
      <c r="G131" s="1">
        <f t="shared" si="3"/>
        <v>0</v>
      </c>
    </row>
    <row r="132" spans="1:9" ht="5.0999999999999996" customHeight="1"/>
    <row r="133" spans="1:9">
      <c r="A133" s="6" t="s">
        <v>7</v>
      </c>
      <c r="C133" s="4">
        <f>SUM(C96:C132)</f>
        <v>949.56999999999994</v>
      </c>
      <c r="D133" s="3"/>
      <c r="E133" s="4">
        <f>SUM(E96:E132)</f>
        <v>2571.6099999999997</v>
      </c>
      <c r="F133" s="3"/>
      <c r="G133" s="4">
        <f>C133-E133</f>
        <v>-1622.0399999999997</v>
      </c>
      <c r="I133" t="s">
        <v>91</v>
      </c>
    </row>
    <row r="134" spans="1:9" ht="5.0999999999999996" customHeight="1"/>
    <row r="137" spans="1:9" ht="5.0999999999999996" customHeight="1"/>
    <row r="138" spans="1:9">
      <c r="A138" s="6" t="s">
        <v>13</v>
      </c>
      <c r="C138" s="4">
        <f>C41+C69+C92+C133</f>
        <v>23282.47</v>
      </c>
      <c r="D138" s="3"/>
      <c r="E138" s="4">
        <f>E41+E69+E92+E133</f>
        <v>24189.4</v>
      </c>
      <c r="F138" s="3"/>
      <c r="G138" s="4">
        <f>C138-E138</f>
        <v>-906.93000000000029</v>
      </c>
      <c r="I138" t="s">
        <v>68</v>
      </c>
    </row>
    <row r="139" spans="1:9" ht="5.0999999999999996" customHeight="1"/>
  </sheetData>
  <mergeCells count="1">
    <mergeCell ref="A1:I1"/>
  </mergeCells>
  <pageMargins left="0.7" right="0.7" top="0.75" bottom="0.75" header="0.3" footer="0.3"/>
  <pageSetup scale="1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2019 Final</vt:lpstr>
      <vt:lpstr>2019 Prelim 12.02.18</vt:lpstr>
      <vt:lpstr>2019 Prelim 08.08.18</vt:lpstr>
      <vt:lpstr>2019 Prelim 08.04.18</vt:lpstr>
      <vt:lpstr>2018 Budget FINAL</vt:lpstr>
      <vt:lpstr>2016</vt:lpstr>
      <vt:lpstr>2015</vt:lpstr>
      <vt:lpstr>'2019 Final'!Print_Area</vt:lpstr>
      <vt:lpstr>'2019 Prelim 08.04.18'!Print_Area</vt:lpstr>
      <vt:lpstr>'2019 Prelim 08.08.18'!Print_Area</vt:lpstr>
      <vt:lpstr>'2019 Prelim 12.02.18'!Print_Area</vt:lpstr>
      <vt:lpstr>'2015'!Print_Titles</vt:lpstr>
      <vt:lpstr>'2016'!Print_Titles</vt:lpstr>
      <vt:lpstr>'2018 Budget FINAL'!Print_Titles</vt:lpstr>
      <vt:lpstr>'2019 Prelim 08.04.18'!Print_Titles</vt:lpstr>
      <vt:lpstr>'2019 Prelim 08.08.18'!Print_Titles</vt:lpstr>
      <vt:lpstr>'2019 Prelim 12.02.18'!Print_Titles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Vander Jagt</dc:creator>
  <cp:lastModifiedBy>M Romey</cp:lastModifiedBy>
  <cp:lastPrinted>2019-02-03T21:43:23Z</cp:lastPrinted>
  <dcterms:created xsi:type="dcterms:W3CDTF">2017-12-13T02:11:00Z</dcterms:created>
  <dcterms:modified xsi:type="dcterms:W3CDTF">2019-02-15T20:06:37Z</dcterms:modified>
</cp:coreProperties>
</file>